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25" windowWidth="15600" windowHeight="11760" activeTab="1"/>
  </bookViews>
  <sheets>
    <sheet name="revidert 3005" sheetId="1" r:id="rId1"/>
    <sheet name="til revisjon2012" sheetId="4" r:id="rId2"/>
    <sheet name="Ark3" sheetId="3" r:id="rId3"/>
    <sheet name="X" sheetId="2" r:id="rId4"/>
  </sheets>
  <calcPr calcId="145621"/>
</workbook>
</file>

<file path=xl/calcChain.xml><?xml version="1.0" encoding="utf-8"?>
<calcChain xmlns="http://schemas.openxmlformats.org/spreadsheetml/2006/main">
  <c r="I119" i="4"/>
  <c r="J49"/>
  <c r="J57"/>
  <c r="J54"/>
  <c r="C47" i="2"/>
  <c r="J39" i="4"/>
  <c r="J34"/>
  <c r="J35"/>
  <c r="J33"/>
  <c r="E25"/>
  <c r="E31"/>
  <c r="F31"/>
  <c r="D25"/>
  <c r="D31"/>
  <c r="D47"/>
  <c r="J33" i="1"/>
  <c r="J39"/>
  <c r="J34"/>
  <c r="J35"/>
  <c r="J40"/>
  <c r="D25"/>
  <c r="D31"/>
  <c r="D48"/>
  <c r="E25"/>
  <c r="E31"/>
  <c r="F25"/>
  <c r="J37"/>
  <c r="F25" i="4"/>
  <c r="E47"/>
  <c r="E75"/>
  <c r="E82"/>
  <c r="E110"/>
  <c r="E117"/>
  <c r="F47"/>
  <c r="D75"/>
  <c r="F31" i="1"/>
  <c r="E48"/>
  <c r="F48"/>
  <c r="J40" i="4"/>
  <c r="J37"/>
  <c r="D82"/>
  <c r="F75"/>
  <c r="F82"/>
  <c r="D110"/>
  <c r="F110"/>
  <c r="F121"/>
  <c r="D117"/>
  <c r="F117"/>
</calcChain>
</file>

<file path=xl/sharedStrings.xml><?xml version="1.0" encoding="utf-8"?>
<sst xmlns="http://schemas.openxmlformats.org/spreadsheetml/2006/main" count="333" uniqueCount="177">
  <si>
    <t>Kostnader</t>
  </si>
  <si>
    <t>Saldo bank</t>
  </si>
  <si>
    <t>Inntekter</t>
  </si>
  <si>
    <t>Kontingent fra Trønderavisa</t>
  </si>
  <si>
    <t>Saldo pr 31.05.210</t>
  </si>
  <si>
    <t xml:space="preserve">ref bankutskrift </t>
  </si>
  <si>
    <t>dato banktrans.</t>
  </si>
  <si>
    <t xml:space="preserve">Årsmøte </t>
  </si>
  <si>
    <t>Inderøy Blomster AS, fakt 15821</t>
  </si>
  <si>
    <t>Blomster B. Tromsdal</t>
  </si>
  <si>
    <t>Tekst</t>
  </si>
  <si>
    <t>Transaksjoner</t>
  </si>
  <si>
    <t>Kvilhaugen gård, faktura nr 1634</t>
  </si>
  <si>
    <t>Namdalsavisa as</t>
  </si>
  <si>
    <t>2*lars, Ragnar</t>
  </si>
  <si>
    <t>kontingent</t>
  </si>
  <si>
    <t>Trondheim arrangement</t>
  </si>
  <si>
    <t>Levanger-avisa</t>
  </si>
  <si>
    <t>Trondhjems journalistforeringing</t>
  </si>
  <si>
    <t>NRK</t>
  </si>
  <si>
    <t>GEBYR</t>
  </si>
  <si>
    <t>BET. U/KID</t>
  </si>
  <si>
    <t>10 KONT*KR 800</t>
  </si>
  <si>
    <t>Prispenger Hell 2010</t>
  </si>
  <si>
    <t>Norsk avisdrift AS</t>
  </si>
  <si>
    <t>Brønnøysunds avis AS</t>
  </si>
  <si>
    <t>Trønderbladet AS</t>
  </si>
  <si>
    <t>Adresseavisen AS</t>
  </si>
  <si>
    <t>Steinkjer-avisa AS</t>
  </si>
  <si>
    <t>BET. m/KID</t>
  </si>
  <si>
    <t>Saldo pr 3010.2010</t>
  </si>
  <si>
    <t>REGNSKAP FOM 31.05.2010</t>
  </si>
  <si>
    <t xml:space="preserve"> </t>
  </si>
  <si>
    <t>Oversikten inneholder transaksjoner fra 31.05.2010. Da ble regnskapet godkjent av revisor.</t>
  </si>
  <si>
    <t>i den oversikten var det med et bilag som tilhørte juni (10.06.) kr 2.500, er med i oversikten over.</t>
  </si>
  <si>
    <t>Bilag fom 10.06.2010-29.10.2010 ble overlevert i perm.</t>
  </si>
  <si>
    <t>Norsk Redaktørforening</t>
  </si>
  <si>
    <t>Retur feilutbet. HELLKONF.-2009</t>
  </si>
  <si>
    <t>Gebyr</t>
  </si>
  <si>
    <t>Renter 2010</t>
  </si>
  <si>
    <t>Saldo pr 31.12.2010</t>
  </si>
  <si>
    <t>Tor Røed</t>
  </si>
  <si>
    <t>Utlegg bevertning styremøte 13.9.</t>
  </si>
  <si>
    <t xml:space="preserve">Saldo pr </t>
  </si>
  <si>
    <t>Representasjon Hellkonferansen 2011</t>
  </si>
  <si>
    <t>Overføring fra Redaktørforening</t>
  </si>
  <si>
    <t>tor røed</t>
  </si>
  <si>
    <t>Utlegg bevertning styremøte 28.02.11</t>
  </si>
  <si>
    <t>støtte studietur R. Rein, ny medl</t>
  </si>
  <si>
    <t>Studiestøtte 17 * 2000</t>
  </si>
  <si>
    <t>gebyr</t>
  </si>
  <si>
    <t>Utgifter tur Paris 23.03.-27.03.</t>
  </si>
  <si>
    <t>NTJ</t>
  </si>
  <si>
    <t>Andel av journalist- og fotopris 2010</t>
  </si>
  <si>
    <t xml:space="preserve"> Erik Aasheim</t>
  </si>
  <si>
    <t>Organisering studietur Paris</t>
  </si>
  <si>
    <t>* Rundhaug ble overlevert regnskapet (perm med bilag - 26.11.2010)</t>
  </si>
  <si>
    <t>Medlemsavgift /kr 1000 pr medlem</t>
  </si>
  <si>
    <t>OVERSIKT PARIS</t>
  </si>
  <si>
    <t>Paris, kostnader</t>
  </si>
  <si>
    <t>Tillskudd fra  RF</t>
  </si>
  <si>
    <t>Overforbruk</t>
  </si>
  <si>
    <t>pr deltaker</t>
  </si>
  <si>
    <t>24 deltakere</t>
  </si>
  <si>
    <t>24 delt * kr 500</t>
  </si>
  <si>
    <t xml:space="preserve"> kr 500/delt</t>
  </si>
  <si>
    <t xml:space="preserve">Rest </t>
  </si>
  <si>
    <t>Felles busstransport Paris</t>
  </si>
  <si>
    <t>Gaver</t>
  </si>
  <si>
    <t>Overforbruket dekkes med kr 500 pr deltaker + TR dekkes rest på kr 6.471</t>
  </si>
  <si>
    <t>Mail er sendt  til deltakerne 18.05..</t>
  </si>
  <si>
    <t>Saldo  godkjent revisor  30.5.2011</t>
  </si>
  <si>
    <t>egnandel paristur</t>
  </si>
  <si>
    <t>odd grønli/s. kleven</t>
  </si>
  <si>
    <t>Rolf D svendsen/N.steen</t>
  </si>
  <si>
    <t>G. Flikke/L. Sve</t>
  </si>
  <si>
    <t>A. Sæther</t>
  </si>
  <si>
    <t>I. Meisingseth</t>
  </si>
  <si>
    <t>A. Bjørken</t>
  </si>
  <si>
    <t>H. Stiklestad</t>
  </si>
  <si>
    <t>BILAG MANGLER</t>
  </si>
  <si>
    <t>T. kjensjord</t>
  </si>
  <si>
    <t>S. Olsen</t>
  </si>
  <si>
    <t>DELTAKERE PARIS</t>
  </si>
  <si>
    <t>Heidi Stiklestad</t>
  </si>
  <si>
    <t>John Arne Moen</t>
  </si>
  <si>
    <t>Bjørnar Tromsdal</t>
  </si>
  <si>
    <t>Åsmund Snøfugl</t>
  </si>
  <si>
    <t>Anne Sveberg (åsmund)</t>
  </si>
  <si>
    <t>Roger Rein</t>
  </si>
  <si>
    <t>Hege Udbye (Roger)</t>
  </si>
  <si>
    <t>Odd Birger Grønli</t>
  </si>
  <si>
    <t>Solveig Kleven (Odd B)</t>
  </si>
  <si>
    <t>Anne Berit Bjørken</t>
  </si>
  <si>
    <t>Tormod Kjensjord</t>
  </si>
  <si>
    <t>Sigrid Gjellan</t>
  </si>
  <si>
    <t>Siri Wahl-Olsen</t>
  </si>
  <si>
    <t>Ingrid Meisingset</t>
  </si>
  <si>
    <t>Sigrun Berge Engen</t>
  </si>
  <si>
    <t>Stein Arne Sæther</t>
  </si>
  <si>
    <t>Tina Pedersen (Stig)</t>
  </si>
  <si>
    <t>Stig Leinan</t>
  </si>
  <si>
    <t>Rolf Dyrnes Svendsen</t>
  </si>
  <si>
    <t>Nina Steen (Rolf)</t>
  </si>
  <si>
    <t>Betalt dato</t>
  </si>
  <si>
    <t>sum</t>
  </si>
  <si>
    <t>Liv Helen Vaagland (trønderbl)</t>
  </si>
  <si>
    <t>Gunnar Flikke</t>
  </si>
  <si>
    <t>Laila Sve (Gunnar)</t>
  </si>
  <si>
    <t>Trønderbladet, vaagland</t>
  </si>
  <si>
    <t>hvem?</t>
  </si>
  <si>
    <t>Tina Pedersen</t>
  </si>
  <si>
    <t>Levangeravisa, rein/</t>
  </si>
  <si>
    <t xml:space="preserve">Betalt før 25.5., refundert </t>
  </si>
  <si>
    <t xml:space="preserve">G. Flikke/L. </t>
  </si>
  <si>
    <t>T. Røed</t>
  </si>
  <si>
    <t>Utlegg bevertning styremøte 28.09.</t>
  </si>
  <si>
    <t>Retur dobbel egendadel ref 18.05.</t>
  </si>
  <si>
    <t>T.Røed</t>
  </si>
  <si>
    <t>Utlegg bevertning styremøte 31.10.11</t>
  </si>
  <si>
    <t>Rolf D svendsen</t>
  </si>
  <si>
    <t>Retur dobbel egendadel ref 25.05.</t>
  </si>
  <si>
    <t>Utlegg blomst GS, Kongens fortj.med.</t>
  </si>
  <si>
    <t>Betalt 18.05., refundert 24.10.</t>
  </si>
  <si>
    <t>se innb. 25.5. og 01.10.</t>
  </si>
  <si>
    <t>se innb. 18.05. og 28.09.</t>
  </si>
  <si>
    <t>snøfugl</t>
  </si>
  <si>
    <t>engen</t>
  </si>
  <si>
    <t>omkostninger nettbank oktober</t>
  </si>
  <si>
    <t>omkostninger nettbank november</t>
  </si>
  <si>
    <t>RENTER</t>
  </si>
  <si>
    <t>Saldo 31.12.2011</t>
  </si>
  <si>
    <t>Saldo pr 30.10.2010</t>
  </si>
  <si>
    <t xml:space="preserve">S. Gjellan </t>
  </si>
  <si>
    <t>egenandel paristur</t>
  </si>
  <si>
    <t>J.A. Moen</t>
  </si>
  <si>
    <t>Betalt 07.02.2012</t>
  </si>
  <si>
    <t>2 purringer er sendt  pr jan.2012</t>
  </si>
  <si>
    <t xml:space="preserve">Beverting styrem. 5.2./Hellekonf. 31.1. </t>
  </si>
  <si>
    <t>Rest ikke innbetalt</t>
  </si>
  <si>
    <t>OVERSIKT PARISTUR  VÅR 2011</t>
  </si>
  <si>
    <t>B. Tromsdal</t>
  </si>
  <si>
    <t>utestående pr . 23.02.2012</t>
  </si>
  <si>
    <t>1 purring sendt i februar 2012 (20.2.)</t>
  </si>
  <si>
    <t>Saldo pr 23.02.2012</t>
  </si>
  <si>
    <t>S. Engen</t>
  </si>
  <si>
    <t>egenandel Paristur 2011</t>
  </si>
  <si>
    <t>DNBNOR</t>
  </si>
  <si>
    <t>Gave forelsere Stockholm</t>
  </si>
  <si>
    <t>Bevertning årsmøte 12.03.</t>
  </si>
  <si>
    <t>Erlen Hansen Juvik</t>
  </si>
  <si>
    <t xml:space="preserve">Saldo </t>
  </si>
  <si>
    <t>Utlegg studietur Stockholm 21.03.-24.03.</t>
  </si>
  <si>
    <t>Kjell Philstrøm</t>
  </si>
  <si>
    <t>utlegg  studietur Stockholm 21.03.-24.03.</t>
  </si>
  <si>
    <t>Utelgg gaver</t>
  </si>
  <si>
    <t>Norsk Redaktørforrening</t>
  </si>
  <si>
    <t>Regionkontigent  64 med.*1.500</t>
  </si>
  <si>
    <t>Møte redaktørforeninga  19 personer</t>
  </si>
  <si>
    <t>Clarion Hotell</t>
  </si>
  <si>
    <t xml:space="preserve">Møte redaktørforeninga  </t>
  </si>
  <si>
    <t>Styremøte 27.08.2012</t>
  </si>
  <si>
    <t>Gave debattdeltakere 4.10.2012</t>
  </si>
  <si>
    <t>Britannia Hotel</t>
  </si>
  <si>
    <t>Debattmøte med middag</t>
  </si>
  <si>
    <t>(24 deltakere, rom Bjerkaas, leie møterom)</t>
  </si>
  <si>
    <t>Styremøte 11.10.2012</t>
  </si>
  <si>
    <t>Utelgge gaver og reisekostn møte NTJ/TJ</t>
  </si>
  <si>
    <t>Utlegg styremøte 05.12.12</t>
  </si>
  <si>
    <t>Renter</t>
  </si>
  <si>
    <t>Nord-Trøndelag journalistlag</t>
  </si>
  <si>
    <t>Prisandel Hellkonferansen 2012</t>
  </si>
  <si>
    <t>godkjent revisor 24.02.2012</t>
  </si>
  <si>
    <t>Saldo 31.12.2012</t>
  </si>
  <si>
    <t>Saldo pr 31.05.2010</t>
  </si>
  <si>
    <t xml:space="preserve">TRØNDELAG REDAKTØRFORENING </t>
  </si>
  <si>
    <t xml:space="preserve">TRØNDELAG  REDAKTØRFORENING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</si>
</sst>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5" formatCode="_ * #,##0_ ;_ * \-#,##0_ ;_ * &quot;-&quot;??_ ;_ @_ "/>
  </numFmts>
  <fonts count="6">
    <font>
      <sz val="10"/>
      <color theme="1"/>
      <name val="News Gothic MT"/>
      <family val="2"/>
    </font>
    <font>
      <sz val="10"/>
      <color theme="1"/>
      <name val="News Gothic MT"/>
      <family val="2"/>
    </font>
    <font>
      <b/>
      <sz val="10"/>
      <color theme="1"/>
      <name val="News Gothic MT"/>
      <family val="2"/>
    </font>
    <font>
      <sz val="8"/>
      <color theme="1"/>
      <name val="News Gothic MT"/>
      <family val="2"/>
    </font>
    <font>
      <b/>
      <sz val="8"/>
      <color theme="1"/>
      <name val="News Gothic MT"/>
      <family val="2"/>
    </font>
    <font>
      <b/>
      <sz val="11"/>
      <color theme="1"/>
      <name val="News Gothic MT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165" fontId="1" fillId="0" borderId="0" xfId="1" applyNumberFormat="1" applyFont="1"/>
    <xf numFmtId="0" fontId="3" fillId="0" borderId="0" xfId="0" applyFont="1"/>
    <xf numFmtId="43" fontId="3" fillId="0" borderId="0" xfId="1" applyFont="1"/>
    <xf numFmtId="165" fontId="3" fillId="0" borderId="0" xfId="1" applyNumberFormat="1" applyFont="1"/>
    <xf numFmtId="43" fontId="3" fillId="0" borderId="1" xfId="1" applyFont="1" applyBorder="1"/>
    <xf numFmtId="0" fontId="4" fillId="0" borderId="1" xfId="0" applyFont="1" applyBorder="1"/>
    <xf numFmtId="43" fontId="4" fillId="2" borderId="1" xfId="1" applyFont="1" applyFill="1" applyBorder="1"/>
    <xf numFmtId="43" fontId="3" fillId="0" borderId="2" xfId="0" applyNumberFormat="1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3" fillId="0" borderId="5" xfId="0" applyFont="1" applyBorder="1"/>
    <xf numFmtId="43" fontId="3" fillId="0" borderId="6" xfId="0" applyNumberFormat="1" applyFont="1" applyBorder="1"/>
    <xf numFmtId="0" fontId="3" fillId="0" borderId="7" xfId="0" applyFont="1" applyBorder="1"/>
    <xf numFmtId="0" fontId="4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5" fillId="0" borderId="0" xfId="0" applyFont="1" applyBorder="1"/>
    <xf numFmtId="0" fontId="0" fillId="0" borderId="0" xfId="0" applyBorder="1"/>
    <xf numFmtId="0" fontId="0" fillId="0" borderId="4" xfId="0" applyBorder="1"/>
    <xf numFmtId="165" fontId="3" fillId="0" borderId="4" xfId="1" applyNumberFormat="1" applyFont="1" applyBorder="1"/>
    <xf numFmtId="14" fontId="3" fillId="0" borderId="3" xfId="0" applyNumberFormat="1" applyFont="1" applyBorder="1"/>
    <xf numFmtId="0" fontId="3" fillId="0" borderId="6" xfId="0" applyFont="1" applyBorder="1"/>
    <xf numFmtId="43" fontId="3" fillId="0" borderId="6" xfId="1" applyFont="1" applyBorder="1"/>
    <xf numFmtId="165" fontId="3" fillId="0" borderId="7" xfId="1" applyNumberFormat="1" applyFont="1" applyBorder="1"/>
    <xf numFmtId="0" fontId="2" fillId="0" borderId="1" xfId="0" applyFont="1" applyBorder="1"/>
    <xf numFmtId="0" fontId="2" fillId="0" borderId="0" xfId="0" applyFont="1" applyBorder="1"/>
    <xf numFmtId="14" fontId="0" fillId="0" borderId="0" xfId="0" applyNumberFormat="1"/>
    <xf numFmtId="43" fontId="1" fillId="0" borderId="0" xfId="1" applyNumberFormat="1" applyFont="1"/>
    <xf numFmtId="43" fontId="2" fillId="3" borderId="1" xfId="1" applyNumberFormat="1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43" fontId="3" fillId="0" borderId="1" xfId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43" fontId="3" fillId="3" borderId="2" xfId="1" applyFont="1" applyFill="1" applyBorder="1"/>
    <xf numFmtId="43" fontId="3" fillId="0" borderId="0" xfId="0" applyNumberFormat="1" applyFont="1"/>
    <xf numFmtId="43" fontId="5" fillId="3" borderId="1" xfId="1" applyFont="1" applyFill="1" applyBorder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opLeftCell="A16" zoomScaleNormal="100" workbookViewId="0">
      <selection activeCell="C42" sqref="C42"/>
    </sheetView>
  </sheetViews>
  <sheetFormatPr baseColWidth="10" defaultRowHeight="12.75"/>
  <cols>
    <col min="1" max="1" width="11.140625" bestFit="1" customWidth="1"/>
    <col min="2" max="2" width="22.28515625" bestFit="1" customWidth="1"/>
    <col min="3" max="3" width="25.42578125" customWidth="1"/>
    <col min="4" max="4" width="9.28515625" bestFit="1" customWidth="1"/>
    <col min="5" max="5" width="9.42578125" bestFit="1" customWidth="1"/>
    <col min="6" max="6" width="9.140625" bestFit="1" customWidth="1"/>
    <col min="7" max="7" width="12.85546875" customWidth="1"/>
  </cols>
  <sheetData>
    <row r="1" spans="1:8" ht="15">
      <c r="A1" s="20" t="s">
        <v>175</v>
      </c>
      <c r="B1" s="21"/>
      <c r="C1" s="21"/>
      <c r="D1" s="22"/>
      <c r="E1" s="22"/>
      <c r="F1" s="22"/>
      <c r="G1" s="23"/>
    </row>
    <row r="2" spans="1:8" ht="15">
      <c r="A2" s="24"/>
      <c r="B2" s="25"/>
      <c r="C2" s="25"/>
      <c r="D2" s="26"/>
      <c r="E2" s="26"/>
      <c r="F2" s="26"/>
      <c r="G2" s="27"/>
    </row>
    <row r="3" spans="1:8" s="2" customFormat="1" ht="11.25">
      <c r="A3" s="9" t="s">
        <v>31</v>
      </c>
      <c r="B3" s="10"/>
      <c r="C3" s="10"/>
      <c r="D3" s="10"/>
      <c r="E3" s="10"/>
      <c r="F3" s="10"/>
      <c r="G3" s="11"/>
    </row>
    <row r="4" spans="1:8" s="2" customFormat="1" ht="12" thickBot="1">
      <c r="A4" s="9"/>
      <c r="B4" s="10"/>
      <c r="C4" s="10"/>
      <c r="D4" s="10"/>
      <c r="E4" s="10"/>
      <c r="F4" s="10"/>
      <c r="G4" s="11"/>
    </row>
    <row r="5" spans="1:8" s="2" customFormat="1" ht="12" thickBot="1">
      <c r="A5" s="6" t="s">
        <v>6</v>
      </c>
      <c r="B5" s="6" t="s">
        <v>11</v>
      </c>
      <c r="C5" s="6" t="s">
        <v>10</v>
      </c>
      <c r="D5" s="6" t="s">
        <v>2</v>
      </c>
      <c r="E5" s="6" t="s">
        <v>0</v>
      </c>
      <c r="F5" s="6" t="s">
        <v>1</v>
      </c>
      <c r="G5" s="11"/>
    </row>
    <row r="6" spans="1:8" s="2" customFormat="1" ht="11.25">
      <c r="A6" s="9"/>
      <c r="B6" s="10"/>
      <c r="C6" s="10"/>
      <c r="D6" s="10"/>
      <c r="E6" s="10"/>
      <c r="F6" s="10"/>
      <c r="G6" s="11"/>
    </row>
    <row r="7" spans="1:8" s="2" customFormat="1" ht="11.25">
      <c r="A7" s="9"/>
      <c r="B7" s="10" t="s">
        <v>4</v>
      </c>
      <c r="C7" s="10"/>
      <c r="D7" s="13"/>
      <c r="E7" s="13"/>
      <c r="F7" s="13">
        <v>64201.06</v>
      </c>
      <c r="G7" s="28" t="s">
        <v>5</v>
      </c>
      <c r="H7" s="4"/>
    </row>
    <row r="8" spans="1:8" s="2" customFormat="1" ht="11.25">
      <c r="A8" s="29">
        <v>40339</v>
      </c>
      <c r="B8" s="10" t="s">
        <v>3</v>
      </c>
      <c r="C8" s="10"/>
      <c r="D8" s="13">
        <v>2500</v>
      </c>
      <c r="E8" s="13"/>
      <c r="F8" s="13"/>
      <c r="G8" s="28"/>
      <c r="H8" s="4"/>
    </row>
    <row r="9" spans="1:8" s="2" customFormat="1" ht="11.25">
      <c r="A9" s="29">
        <v>40366</v>
      </c>
      <c r="B9" s="10" t="s">
        <v>12</v>
      </c>
      <c r="C9" s="10" t="s">
        <v>7</v>
      </c>
      <c r="D9" s="13"/>
      <c r="E9" s="13">
        <v>3219</v>
      </c>
      <c r="F9" s="13"/>
      <c r="G9" s="28"/>
      <c r="H9" s="4"/>
    </row>
    <row r="10" spans="1:8" s="2" customFormat="1" ht="11.25">
      <c r="A10" s="29">
        <v>40366</v>
      </c>
      <c r="B10" s="10" t="s">
        <v>8</v>
      </c>
      <c r="C10" s="10" t="s">
        <v>9</v>
      </c>
      <c r="D10" s="13"/>
      <c r="E10" s="13">
        <v>465</v>
      </c>
      <c r="F10" s="13"/>
      <c r="G10" s="28"/>
      <c r="H10" s="4"/>
    </row>
    <row r="11" spans="1:8" s="2" customFormat="1" ht="11.25">
      <c r="A11" s="29">
        <v>40380</v>
      </c>
      <c r="B11" s="10" t="s">
        <v>17</v>
      </c>
      <c r="C11" s="10" t="s">
        <v>15</v>
      </c>
      <c r="D11" s="13">
        <v>800</v>
      </c>
      <c r="E11" s="13"/>
      <c r="F11" s="13"/>
      <c r="G11" s="28"/>
      <c r="H11" s="4"/>
    </row>
    <row r="12" spans="1:8" s="2" customFormat="1" ht="11.25">
      <c r="A12" s="29">
        <v>40389</v>
      </c>
      <c r="B12" s="10" t="s">
        <v>20</v>
      </c>
      <c r="C12" s="10" t="s">
        <v>21</v>
      </c>
      <c r="D12" s="13"/>
      <c r="E12" s="13">
        <v>2</v>
      </c>
      <c r="F12" s="13"/>
      <c r="G12" s="28"/>
      <c r="H12" s="4"/>
    </row>
    <row r="13" spans="1:8" s="2" customFormat="1" ht="11.25">
      <c r="A13" s="29">
        <v>40389</v>
      </c>
      <c r="B13" s="10" t="s">
        <v>20</v>
      </c>
      <c r="C13" s="10" t="s">
        <v>29</v>
      </c>
      <c r="D13" s="13"/>
      <c r="E13" s="13">
        <v>2</v>
      </c>
      <c r="F13" s="13"/>
      <c r="G13" s="28"/>
      <c r="H13" s="4"/>
    </row>
    <row r="14" spans="1:8" s="2" customFormat="1" ht="11.25">
      <c r="A14" s="29">
        <v>40431</v>
      </c>
      <c r="B14" s="10" t="s">
        <v>27</v>
      </c>
      <c r="C14" s="10" t="s">
        <v>15</v>
      </c>
      <c r="D14" s="13">
        <v>12000</v>
      </c>
      <c r="E14" s="13"/>
      <c r="F14" s="13"/>
      <c r="G14" s="28"/>
      <c r="H14" s="4"/>
    </row>
    <row r="15" spans="1:8" s="2" customFormat="1" ht="11.25">
      <c r="A15" s="29">
        <v>40431</v>
      </c>
      <c r="B15" s="10" t="s">
        <v>24</v>
      </c>
      <c r="C15" s="10" t="s">
        <v>15</v>
      </c>
      <c r="D15" s="13">
        <v>800</v>
      </c>
      <c r="E15" s="13"/>
      <c r="F15" s="13"/>
      <c r="G15" s="28"/>
      <c r="H15" s="4"/>
    </row>
    <row r="16" spans="1:8" s="2" customFormat="1" ht="11.25">
      <c r="A16" s="29">
        <v>40434</v>
      </c>
      <c r="B16" s="10" t="s">
        <v>26</v>
      </c>
      <c r="C16" s="10" t="s">
        <v>15</v>
      </c>
      <c r="D16" s="13">
        <v>1600</v>
      </c>
      <c r="E16" s="13"/>
      <c r="F16" s="13"/>
      <c r="G16" s="28"/>
      <c r="H16" s="4"/>
    </row>
    <row r="17" spans="1:11" s="2" customFormat="1" ht="11.25">
      <c r="A17" s="29">
        <v>40438</v>
      </c>
      <c r="B17" s="10" t="s">
        <v>25</v>
      </c>
      <c r="C17" s="10" t="s">
        <v>15</v>
      </c>
      <c r="D17" s="13">
        <v>800</v>
      </c>
      <c r="E17" s="13"/>
      <c r="F17" s="13"/>
      <c r="G17" s="28"/>
      <c r="H17" s="4"/>
    </row>
    <row r="18" spans="1:11" s="2" customFormat="1" ht="11.25">
      <c r="A18" s="29">
        <v>40442</v>
      </c>
      <c r="B18" s="10" t="s">
        <v>28</v>
      </c>
      <c r="C18" s="10" t="s">
        <v>15</v>
      </c>
      <c r="D18" s="13">
        <v>800</v>
      </c>
      <c r="E18" s="13"/>
      <c r="F18" s="13"/>
      <c r="G18" s="28"/>
      <c r="H18" s="4"/>
    </row>
    <row r="19" spans="1:11" s="2" customFormat="1" ht="11.25">
      <c r="A19" s="29">
        <v>40444</v>
      </c>
      <c r="B19" s="10" t="s">
        <v>13</v>
      </c>
      <c r="C19" s="10" t="s">
        <v>14</v>
      </c>
      <c r="D19" s="13">
        <v>2400</v>
      </c>
      <c r="E19" s="13"/>
      <c r="F19" s="13"/>
      <c r="G19" s="28"/>
      <c r="H19" s="4"/>
    </row>
    <row r="20" spans="1:11" s="2" customFormat="1" ht="11.25">
      <c r="A20" s="29">
        <v>40459</v>
      </c>
      <c r="B20" s="10" t="s">
        <v>17</v>
      </c>
      <c r="C20" s="10" t="s">
        <v>15</v>
      </c>
      <c r="D20" s="13">
        <v>800</v>
      </c>
      <c r="E20" s="13"/>
      <c r="F20" s="13"/>
      <c r="G20" s="28"/>
      <c r="H20" s="4"/>
    </row>
    <row r="21" spans="1:11" s="2" customFormat="1" ht="11.25">
      <c r="A21" s="29">
        <v>40463</v>
      </c>
      <c r="B21" s="10" t="s">
        <v>18</v>
      </c>
      <c r="C21" s="10" t="s">
        <v>23</v>
      </c>
      <c r="D21" s="13"/>
      <c r="E21" s="13">
        <v>10000</v>
      </c>
      <c r="F21" s="13"/>
      <c r="G21" s="28"/>
      <c r="H21" s="4"/>
    </row>
    <row r="22" spans="1:11" s="2" customFormat="1" ht="11.25">
      <c r="A22" s="29">
        <v>40479</v>
      </c>
      <c r="B22" s="10" t="s">
        <v>19</v>
      </c>
      <c r="C22" s="10" t="s">
        <v>22</v>
      </c>
      <c r="D22" s="13">
        <v>8000</v>
      </c>
      <c r="E22" s="13"/>
      <c r="F22" s="13"/>
      <c r="G22" s="28"/>
      <c r="H22" s="4"/>
    </row>
    <row r="23" spans="1:11" s="2" customFormat="1" ht="11.25">
      <c r="A23" s="29">
        <v>40480</v>
      </c>
      <c r="B23" s="10" t="s">
        <v>20</v>
      </c>
      <c r="C23" s="10" t="s">
        <v>21</v>
      </c>
      <c r="D23" s="13"/>
      <c r="E23" s="13">
        <v>2</v>
      </c>
      <c r="F23" s="13"/>
      <c r="G23" s="28"/>
      <c r="H23" s="4"/>
    </row>
    <row r="24" spans="1:11" s="2" customFormat="1" ht="12" thickBot="1">
      <c r="A24" s="29"/>
      <c r="B24" s="10"/>
      <c r="C24" s="10"/>
      <c r="D24" s="13"/>
      <c r="E24" s="13"/>
      <c r="F24" s="13"/>
      <c r="G24" s="28"/>
      <c r="H24" s="4"/>
    </row>
    <row r="25" spans="1:11" s="2" customFormat="1" ht="12" thickBot="1">
      <c r="A25" s="9"/>
      <c r="B25" s="10" t="s">
        <v>30</v>
      </c>
      <c r="C25" s="10"/>
      <c r="D25" s="5">
        <f>SUM(D7:D24)</f>
        <v>30500</v>
      </c>
      <c r="E25" s="5">
        <f>SUM(E7:E24)</f>
        <v>13690</v>
      </c>
      <c r="F25" s="5">
        <f>F7+D25-E25</f>
        <v>81011.06</v>
      </c>
      <c r="G25" s="28" t="s">
        <v>32</v>
      </c>
      <c r="H25" s="4"/>
    </row>
    <row r="26" spans="1:11" s="2" customFormat="1" ht="11.25">
      <c r="A26" s="9"/>
      <c r="B26" s="10"/>
      <c r="C26" s="10"/>
      <c r="D26" s="13"/>
      <c r="E26" s="13"/>
      <c r="F26" s="13"/>
      <c r="G26" s="28"/>
      <c r="H26" s="4"/>
    </row>
    <row r="27" spans="1:11" s="2" customFormat="1" ht="11.25">
      <c r="A27" s="29">
        <v>40514</v>
      </c>
      <c r="B27" s="10" t="s">
        <v>16</v>
      </c>
      <c r="C27" s="10"/>
      <c r="D27" s="13"/>
      <c r="E27" s="13">
        <v>12183</v>
      </c>
      <c r="F27" s="13"/>
      <c r="G27" s="28"/>
      <c r="H27" s="4"/>
    </row>
    <row r="28" spans="1:11" s="2" customFormat="1" ht="11.25">
      <c r="A28" s="29">
        <v>40521</v>
      </c>
      <c r="B28" s="10" t="s">
        <v>36</v>
      </c>
      <c r="C28" s="10" t="s">
        <v>37</v>
      </c>
      <c r="D28" s="13"/>
      <c r="E28" s="13">
        <v>30000</v>
      </c>
      <c r="F28" s="13"/>
      <c r="G28" s="28"/>
      <c r="H28" s="4"/>
    </row>
    <row r="29" spans="1:11" s="2" customFormat="1" ht="11.25">
      <c r="A29" s="29">
        <v>40542</v>
      </c>
      <c r="B29" s="10" t="s">
        <v>38</v>
      </c>
      <c r="C29" s="10"/>
      <c r="D29" s="13"/>
      <c r="E29" s="13">
        <v>4</v>
      </c>
      <c r="F29" s="13"/>
      <c r="G29" s="28"/>
      <c r="H29" s="4"/>
    </row>
    <row r="30" spans="1:11" s="2" customFormat="1" ht="12" thickBot="1">
      <c r="A30" s="29">
        <v>40543</v>
      </c>
      <c r="B30" s="10" t="s">
        <v>39</v>
      </c>
      <c r="C30" s="10"/>
      <c r="D30" s="13">
        <v>74.930000000000007</v>
      </c>
      <c r="E30" s="13"/>
      <c r="F30" s="13"/>
      <c r="G30" s="28"/>
      <c r="H30" s="4"/>
    </row>
    <row r="31" spans="1:11" s="2" customFormat="1" ht="12" thickBot="1">
      <c r="A31" s="9"/>
      <c r="B31" s="10" t="s">
        <v>40</v>
      </c>
      <c r="C31" s="10"/>
      <c r="D31" s="5">
        <f>SUM(D25:D30)</f>
        <v>30574.93</v>
      </c>
      <c r="E31" s="5">
        <f>SUM(E25:E30)</f>
        <v>55877</v>
      </c>
      <c r="F31" s="7">
        <f>F7-E31+D31</f>
        <v>38898.99</v>
      </c>
      <c r="G31" s="28" t="s">
        <v>32</v>
      </c>
      <c r="H31" s="4"/>
      <c r="I31" s="17" t="s">
        <v>58</v>
      </c>
      <c r="J31" s="18"/>
      <c r="K31" s="19"/>
    </row>
    <row r="32" spans="1:11" s="2" customFormat="1" ht="11.25">
      <c r="A32" s="9"/>
      <c r="B32" s="10"/>
      <c r="C32" s="10"/>
      <c r="D32" s="13"/>
      <c r="E32" s="13"/>
      <c r="F32" s="13"/>
      <c r="G32" s="28"/>
      <c r="H32" s="4"/>
      <c r="I32" s="9"/>
      <c r="J32" s="10"/>
      <c r="K32" s="11"/>
    </row>
    <row r="33" spans="1:11" s="2" customFormat="1" ht="11.25">
      <c r="A33" s="29">
        <v>40547</v>
      </c>
      <c r="B33" s="10" t="s">
        <v>41</v>
      </c>
      <c r="C33" s="10" t="s">
        <v>42</v>
      </c>
      <c r="D33" s="13"/>
      <c r="E33" s="13">
        <v>119</v>
      </c>
      <c r="F33" s="13"/>
      <c r="G33" s="28"/>
      <c r="H33" s="4"/>
      <c r="I33" s="9" t="s">
        <v>59</v>
      </c>
      <c r="J33" s="12">
        <f>E41+E45+E46</f>
        <v>54471.46</v>
      </c>
      <c r="K33" s="11"/>
    </row>
    <row r="34" spans="1:11" s="2" customFormat="1" ht="11.25">
      <c r="A34" s="29">
        <v>40574</v>
      </c>
      <c r="B34" s="10" t="s">
        <v>38</v>
      </c>
      <c r="C34" s="10"/>
      <c r="D34" s="13"/>
      <c r="E34" s="13">
        <v>2</v>
      </c>
      <c r="F34" s="13"/>
      <c r="G34" s="28"/>
      <c r="H34" s="4"/>
      <c r="I34" s="9" t="s">
        <v>60</v>
      </c>
      <c r="J34" s="12">
        <f>D35+D39</f>
        <v>36000</v>
      </c>
      <c r="K34" s="11"/>
    </row>
    <row r="35" spans="1:11" s="2" customFormat="1" ht="12" thickBot="1">
      <c r="A35" s="29"/>
      <c r="B35" s="10" t="s">
        <v>45</v>
      </c>
      <c r="C35" s="10" t="s">
        <v>49</v>
      </c>
      <c r="D35" s="13">
        <v>34000</v>
      </c>
      <c r="E35" s="13"/>
      <c r="F35" s="13"/>
      <c r="G35" s="28"/>
      <c r="H35" s="4"/>
      <c r="I35" s="9" t="s">
        <v>61</v>
      </c>
      <c r="J35" s="8">
        <f>J34-J33</f>
        <v>-18471.46</v>
      </c>
      <c r="K35" s="11"/>
    </row>
    <row r="36" spans="1:11" s="2" customFormat="1" ht="11.25">
      <c r="A36" s="29">
        <v>40583</v>
      </c>
      <c r="B36" s="10" t="s">
        <v>41</v>
      </c>
      <c r="C36" s="10" t="s">
        <v>44</v>
      </c>
      <c r="D36" s="13"/>
      <c r="E36" s="13">
        <v>970</v>
      </c>
      <c r="F36" s="13"/>
      <c r="G36" s="28"/>
      <c r="H36" s="4"/>
      <c r="I36" s="9"/>
      <c r="J36" s="12"/>
      <c r="K36" s="11"/>
    </row>
    <row r="37" spans="1:11" s="2" customFormat="1" ht="11.25">
      <c r="A37" s="29"/>
      <c r="B37" s="10" t="s">
        <v>38</v>
      </c>
      <c r="C37" s="10"/>
      <c r="D37" s="13"/>
      <c r="E37" s="13">
        <v>2</v>
      </c>
      <c r="F37" s="13"/>
      <c r="G37" s="28"/>
      <c r="H37" s="4"/>
      <c r="I37" s="9" t="s">
        <v>62</v>
      </c>
      <c r="J37" s="12">
        <f>J35/24</f>
        <v>-769.64416666666659</v>
      </c>
      <c r="K37" s="11" t="s">
        <v>63</v>
      </c>
    </row>
    <row r="38" spans="1:11" s="2" customFormat="1" ht="11.25">
      <c r="A38" s="29">
        <v>40605</v>
      </c>
      <c r="B38" s="10" t="s">
        <v>46</v>
      </c>
      <c r="C38" s="10" t="s">
        <v>47</v>
      </c>
      <c r="D38" s="13"/>
      <c r="E38" s="13">
        <v>42.5</v>
      </c>
      <c r="F38" s="13"/>
      <c r="G38" s="28"/>
      <c r="H38" s="4"/>
      <c r="I38" s="9"/>
      <c r="J38" s="10"/>
      <c r="K38" s="11"/>
    </row>
    <row r="39" spans="1:11" s="2" customFormat="1" ht="11.25">
      <c r="A39" s="29">
        <v>40619</v>
      </c>
      <c r="B39" s="10" t="s">
        <v>45</v>
      </c>
      <c r="C39" s="10" t="s">
        <v>48</v>
      </c>
      <c r="D39" s="13">
        <v>2000</v>
      </c>
      <c r="E39" s="13"/>
      <c r="F39" s="13"/>
      <c r="G39" s="28"/>
      <c r="H39" s="4"/>
      <c r="I39" s="9" t="s">
        <v>65</v>
      </c>
      <c r="J39" s="13">
        <f>500*24</f>
        <v>12000</v>
      </c>
      <c r="K39" s="11" t="s">
        <v>64</v>
      </c>
    </row>
    <row r="40" spans="1:11" s="2" customFormat="1" ht="12" thickBot="1">
      <c r="A40" s="29"/>
      <c r="B40" s="10" t="s">
        <v>50</v>
      </c>
      <c r="C40" s="10"/>
      <c r="D40" s="13"/>
      <c r="E40" s="13">
        <v>2</v>
      </c>
      <c r="F40" s="13"/>
      <c r="G40" s="28"/>
      <c r="H40" s="4"/>
      <c r="I40" s="14" t="s">
        <v>66</v>
      </c>
      <c r="J40" s="15">
        <f>J35+J39</f>
        <v>-6471.4599999999991</v>
      </c>
      <c r="K40" s="16"/>
    </row>
    <row r="41" spans="1:11" s="2" customFormat="1" ht="11.25">
      <c r="A41" s="29">
        <v>40634</v>
      </c>
      <c r="B41" s="10" t="s">
        <v>41</v>
      </c>
      <c r="C41" s="10" t="s">
        <v>51</v>
      </c>
      <c r="D41" s="13"/>
      <c r="E41" s="13">
        <v>35858.46</v>
      </c>
      <c r="F41" s="13"/>
      <c r="G41" s="28"/>
      <c r="H41" s="4"/>
    </row>
    <row r="42" spans="1:11" s="2" customFormat="1" ht="11.25">
      <c r="A42" s="29">
        <v>40648</v>
      </c>
      <c r="B42" s="10" t="s">
        <v>52</v>
      </c>
      <c r="C42" s="10" t="s">
        <v>53</v>
      </c>
      <c r="D42" s="13"/>
      <c r="E42" s="13">
        <v>10000</v>
      </c>
      <c r="F42" s="13"/>
      <c r="G42" s="28"/>
      <c r="H42" s="4"/>
    </row>
    <row r="43" spans="1:11" s="2" customFormat="1" ht="11.25">
      <c r="A43" s="29">
        <v>40653</v>
      </c>
      <c r="B43" s="10" t="s">
        <v>38</v>
      </c>
      <c r="C43" s="10"/>
      <c r="D43" s="13"/>
      <c r="E43" s="13">
        <v>4</v>
      </c>
      <c r="F43" s="13"/>
      <c r="G43" s="28"/>
      <c r="H43" s="4"/>
      <c r="I43" s="2" t="s">
        <v>69</v>
      </c>
    </row>
    <row r="44" spans="1:11" s="2" customFormat="1" ht="11.25">
      <c r="A44" s="29">
        <v>40662</v>
      </c>
      <c r="B44" s="10" t="s">
        <v>45</v>
      </c>
      <c r="C44" s="10" t="s">
        <v>57</v>
      </c>
      <c r="D44" s="13">
        <v>51000</v>
      </c>
      <c r="E44" s="13"/>
      <c r="F44" s="13"/>
      <c r="G44" s="28"/>
      <c r="H44" s="4"/>
    </row>
    <row r="45" spans="1:11" s="2" customFormat="1" ht="11.25">
      <c r="A45" s="29">
        <v>40675</v>
      </c>
      <c r="B45" s="10" t="s">
        <v>54</v>
      </c>
      <c r="C45" s="10" t="s">
        <v>55</v>
      </c>
      <c r="D45" s="13"/>
      <c r="E45" s="13">
        <v>14073</v>
      </c>
      <c r="F45" s="13"/>
      <c r="G45" s="28"/>
      <c r="H45" s="4"/>
      <c r="I45" s="2" t="s">
        <v>70</v>
      </c>
    </row>
    <row r="46" spans="1:11" s="2" customFormat="1" ht="11.25">
      <c r="A46" s="29">
        <v>40675</v>
      </c>
      <c r="B46" s="10" t="s">
        <v>41</v>
      </c>
      <c r="C46" s="10" t="s">
        <v>67</v>
      </c>
      <c r="D46" s="13"/>
      <c r="E46" s="13">
        <v>4540</v>
      </c>
      <c r="F46" s="13"/>
      <c r="G46" s="28"/>
      <c r="H46" s="4"/>
    </row>
    <row r="47" spans="1:11" s="2" customFormat="1" ht="12" thickBot="1">
      <c r="A47" s="29"/>
      <c r="B47" s="10"/>
      <c r="C47" s="10"/>
      <c r="D47" s="13"/>
      <c r="E47" s="13"/>
      <c r="F47" s="13"/>
      <c r="G47" s="28"/>
      <c r="H47" s="4"/>
    </row>
    <row r="48" spans="1:11" s="2" customFormat="1" ht="12" thickBot="1">
      <c r="A48" s="9"/>
      <c r="B48" s="10" t="s">
        <v>43</v>
      </c>
      <c r="C48" s="10"/>
      <c r="D48" s="5">
        <f>SUM(D31:D47)</f>
        <v>117574.93</v>
      </c>
      <c r="E48" s="5">
        <f>SUM(E31:E47)</f>
        <v>121489.95999999999</v>
      </c>
      <c r="F48" s="7">
        <f>F7+D48-E48</f>
        <v>60286.03</v>
      </c>
      <c r="G48" s="28" t="s">
        <v>32</v>
      </c>
      <c r="H48" s="4"/>
    </row>
    <row r="49" spans="1:8" s="2" customFormat="1" ht="11.25">
      <c r="A49" s="9"/>
      <c r="B49" s="10"/>
      <c r="C49" s="10"/>
      <c r="D49" s="13"/>
      <c r="E49" s="13"/>
      <c r="F49" s="13"/>
      <c r="G49" s="28"/>
      <c r="H49" s="4"/>
    </row>
    <row r="50" spans="1:8" s="2" customFormat="1" ht="11.25">
      <c r="A50" s="9"/>
      <c r="B50" s="10"/>
      <c r="C50" s="10"/>
      <c r="D50" s="13"/>
      <c r="E50" s="13"/>
      <c r="F50" s="13"/>
      <c r="G50" s="28"/>
      <c r="H50" s="4"/>
    </row>
    <row r="51" spans="1:8" s="2" customFormat="1" ht="11.25">
      <c r="A51" s="9"/>
      <c r="B51" s="10"/>
      <c r="C51" s="10"/>
      <c r="D51" s="13"/>
      <c r="E51" s="13"/>
      <c r="F51" s="13"/>
      <c r="G51" s="28"/>
      <c r="H51" s="4"/>
    </row>
    <row r="52" spans="1:8" s="2" customFormat="1" ht="11.25">
      <c r="A52" s="9"/>
      <c r="B52" s="10"/>
      <c r="C52" s="10"/>
      <c r="D52" s="13"/>
      <c r="E52" s="13"/>
      <c r="F52" s="13"/>
      <c r="G52" s="28"/>
      <c r="H52" s="4"/>
    </row>
    <row r="53" spans="1:8" s="2" customFormat="1" ht="11.25">
      <c r="A53" s="9"/>
      <c r="B53" s="10"/>
      <c r="C53" s="10"/>
      <c r="D53" s="13"/>
      <c r="E53" s="13"/>
      <c r="F53" s="13"/>
      <c r="G53" s="28"/>
      <c r="H53" s="4"/>
    </row>
    <row r="54" spans="1:8" s="2" customFormat="1" ht="11.25">
      <c r="A54" s="9"/>
      <c r="B54" s="10"/>
      <c r="C54" s="10"/>
      <c r="D54" s="13"/>
      <c r="E54" s="13"/>
      <c r="F54" s="13"/>
      <c r="G54" s="28"/>
      <c r="H54" s="4"/>
    </row>
    <row r="55" spans="1:8" s="2" customFormat="1" ht="11.25">
      <c r="A55" s="9"/>
      <c r="B55" s="10"/>
      <c r="C55" s="10"/>
      <c r="D55" s="13"/>
      <c r="E55" s="13"/>
      <c r="F55" s="13"/>
      <c r="G55" s="28"/>
      <c r="H55" s="4"/>
    </row>
    <row r="56" spans="1:8" s="2" customFormat="1" ht="11.25">
      <c r="A56" s="9"/>
      <c r="B56" s="10"/>
      <c r="C56" s="10"/>
      <c r="D56" s="13"/>
      <c r="E56" s="13"/>
      <c r="F56" s="13"/>
      <c r="G56" s="28"/>
      <c r="H56" s="4"/>
    </row>
    <row r="57" spans="1:8" s="2" customFormat="1" ht="11.25">
      <c r="A57" s="9"/>
      <c r="B57" s="10"/>
      <c r="C57" s="10"/>
      <c r="D57" s="13"/>
      <c r="E57" s="13"/>
      <c r="F57" s="13"/>
      <c r="G57" s="28"/>
      <c r="H57" s="4"/>
    </row>
    <row r="58" spans="1:8" s="2" customFormat="1" ht="11.25">
      <c r="A58" s="9" t="s">
        <v>56</v>
      </c>
      <c r="B58" s="10"/>
      <c r="C58" s="10"/>
      <c r="D58" s="13"/>
      <c r="E58" s="13"/>
      <c r="F58" s="13"/>
      <c r="G58" s="28"/>
      <c r="H58" s="4"/>
    </row>
    <row r="59" spans="1:8" s="2" customFormat="1" ht="11.25">
      <c r="A59" s="9"/>
      <c r="B59" s="10"/>
      <c r="C59" s="10"/>
      <c r="D59" s="13"/>
      <c r="E59" s="13"/>
      <c r="F59" s="13"/>
      <c r="G59" s="28"/>
      <c r="H59" s="4"/>
    </row>
    <row r="60" spans="1:8" s="2" customFormat="1" ht="11.25">
      <c r="A60" s="9" t="s">
        <v>33</v>
      </c>
      <c r="B60" s="10"/>
      <c r="C60" s="10"/>
      <c r="D60" s="13"/>
      <c r="E60" s="13"/>
      <c r="F60" s="13"/>
      <c r="G60" s="28"/>
      <c r="H60" s="4"/>
    </row>
    <row r="61" spans="1:8" s="2" customFormat="1" ht="11.25">
      <c r="A61" s="9" t="s">
        <v>34</v>
      </c>
      <c r="B61" s="10"/>
      <c r="C61" s="10"/>
      <c r="D61" s="13"/>
      <c r="E61" s="13"/>
      <c r="F61" s="13"/>
      <c r="G61" s="28"/>
      <c r="H61" s="4"/>
    </row>
    <row r="62" spans="1:8" s="2" customFormat="1" ht="11.25">
      <c r="A62" s="9"/>
      <c r="B62" s="10"/>
      <c r="C62" s="10"/>
      <c r="D62" s="13"/>
      <c r="E62" s="13"/>
      <c r="F62" s="13"/>
      <c r="G62" s="28"/>
      <c r="H62" s="4"/>
    </row>
    <row r="63" spans="1:8" s="2" customFormat="1" ht="12" thickBot="1">
      <c r="A63" s="14" t="s">
        <v>35</v>
      </c>
      <c r="B63" s="30"/>
      <c r="C63" s="30"/>
      <c r="D63" s="31"/>
      <c r="E63" s="31"/>
      <c r="F63" s="31"/>
      <c r="G63" s="32"/>
      <c r="H63" s="4"/>
    </row>
    <row r="64" spans="1:8" s="2" customFormat="1" ht="11.25">
      <c r="D64" s="3"/>
      <c r="E64" s="3"/>
      <c r="F64" s="3"/>
      <c r="G64" s="4"/>
      <c r="H64" s="4"/>
    </row>
    <row r="65" spans="4:8" s="2" customFormat="1" ht="11.25">
      <c r="D65" s="3"/>
      <c r="E65" s="3"/>
      <c r="F65" s="3"/>
      <c r="G65" s="4"/>
      <c r="H65" s="4"/>
    </row>
    <row r="66" spans="4:8" s="2" customFormat="1" ht="11.25">
      <c r="D66" s="3"/>
      <c r="E66" s="3"/>
      <c r="F66" s="3"/>
      <c r="G66" s="4"/>
      <c r="H66" s="4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</sheetData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8"/>
  <sheetViews>
    <sheetView tabSelected="1" zoomScaleNormal="100" workbookViewId="0">
      <selection activeCell="J103" sqref="J103"/>
    </sheetView>
  </sheetViews>
  <sheetFormatPr baseColWidth="10" defaultRowHeight="12.75"/>
  <cols>
    <col min="1" max="1" width="11.140625" bestFit="1" customWidth="1"/>
    <col min="2" max="2" width="22.28515625" bestFit="1" customWidth="1"/>
    <col min="3" max="3" width="27.42578125" customWidth="1"/>
    <col min="4" max="4" width="9.28515625" bestFit="1" customWidth="1"/>
    <col min="5" max="5" width="9.42578125" bestFit="1" customWidth="1"/>
    <col min="6" max="6" width="11.85546875" bestFit="1" customWidth="1"/>
    <col min="7" max="7" width="22.28515625" customWidth="1"/>
    <col min="9" max="9" width="19.42578125" customWidth="1"/>
  </cols>
  <sheetData>
    <row r="1" spans="1:8" ht="15">
      <c r="A1" s="20" t="s">
        <v>176</v>
      </c>
      <c r="B1" s="21"/>
      <c r="C1" s="21"/>
      <c r="D1" s="22"/>
      <c r="E1" s="22"/>
      <c r="F1" s="22"/>
      <c r="G1" s="23"/>
    </row>
    <row r="2" spans="1:8" ht="18.75" customHeight="1">
      <c r="A2" s="24"/>
      <c r="B2" s="25"/>
      <c r="C2" s="25"/>
      <c r="D2" s="26"/>
      <c r="E2" s="26"/>
      <c r="F2" s="26"/>
      <c r="G2" s="27"/>
    </row>
    <row r="3" spans="1:8" s="2" customFormat="1" ht="11.25">
      <c r="A3" s="9"/>
      <c r="B3" s="10"/>
      <c r="C3" s="10"/>
      <c r="D3" s="10"/>
      <c r="E3" s="10"/>
      <c r="F3" s="10"/>
      <c r="G3" s="11"/>
    </row>
    <row r="4" spans="1:8" s="2" customFormat="1" ht="12" thickBot="1">
      <c r="A4" s="9"/>
      <c r="B4" s="10"/>
      <c r="C4" s="10"/>
      <c r="D4" s="10"/>
      <c r="E4" s="10"/>
      <c r="F4" s="10"/>
      <c r="G4" s="11"/>
    </row>
    <row r="5" spans="1:8" s="2" customFormat="1" ht="12" thickBot="1">
      <c r="A5" s="6" t="s">
        <v>6</v>
      </c>
      <c r="B5" s="6" t="s">
        <v>11</v>
      </c>
      <c r="C5" s="6" t="s">
        <v>10</v>
      </c>
      <c r="D5" s="6" t="s">
        <v>2</v>
      </c>
      <c r="E5" s="6" t="s">
        <v>0</v>
      </c>
      <c r="F5" s="6" t="s">
        <v>1</v>
      </c>
      <c r="G5" s="11"/>
    </row>
    <row r="6" spans="1:8" s="2" customFormat="1" ht="12" thickBot="1">
      <c r="A6" s="9"/>
      <c r="B6" s="10"/>
      <c r="C6" s="10"/>
      <c r="D6" s="10"/>
      <c r="E6" s="10"/>
      <c r="F6" s="10"/>
      <c r="G6" s="11"/>
    </row>
    <row r="7" spans="1:8" s="2" customFormat="1" ht="12" thickBot="1">
      <c r="A7" s="9"/>
      <c r="B7" s="10" t="s">
        <v>174</v>
      </c>
      <c r="C7" s="10"/>
      <c r="D7" s="13"/>
      <c r="E7" s="13"/>
      <c r="F7" s="7">
        <v>64201.06</v>
      </c>
      <c r="G7" s="28" t="s">
        <v>5</v>
      </c>
      <c r="H7" s="4"/>
    </row>
    <row r="8" spans="1:8" s="2" customFormat="1" ht="11.25" hidden="1">
      <c r="A8" s="29">
        <v>40339</v>
      </c>
      <c r="B8" s="10" t="s">
        <v>3</v>
      </c>
      <c r="C8" s="10"/>
      <c r="D8" s="13">
        <v>2500</v>
      </c>
      <c r="E8" s="13"/>
      <c r="F8" s="13"/>
      <c r="G8" s="28"/>
      <c r="H8" s="4"/>
    </row>
    <row r="9" spans="1:8" s="2" customFormat="1" ht="11.25" hidden="1">
      <c r="A9" s="29">
        <v>40366</v>
      </c>
      <c r="B9" s="10" t="s">
        <v>12</v>
      </c>
      <c r="C9" s="10" t="s">
        <v>7</v>
      </c>
      <c r="D9" s="13"/>
      <c r="E9" s="13">
        <v>3219</v>
      </c>
      <c r="F9" s="13"/>
      <c r="G9" s="28"/>
      <c r="H9" s="4"/>
    </row>
    <row r="10" spans="1:8" s="2" customFormat="1" ht="11.25" hidden="1">
      <c r="A10" s="29">
        <v>40366</v>
      </c>
      <c r="B10" s="10" t="s">
        <v>8</v>
      </c>
      <c r="C10" s="10" t="s">
        <v>9</v>
      </c>
      <c r="D10" s="13"/>
      <c r="E10" s="13">
        <v>465</v>
      </c>
      <c r="F10" s="13"/>
      <c r="G10" s="28"/>
      <c r="H10" s="4"/>
    </row>
    <row r="11" spans="1:8" s="2" customFormat="1" ht="11.25" hidden="1">
      <c r="A11" s="29">
        <v>40380</v>
      </c>
      <c r="B11" s="10" t="s">
        <v>17</v>
      </c>
      <c r="C11" s="10" t="s">
        <v>15</v>
      </c>
      <c r="D11" s="13">
        <v>800</v>
      </c>
      <c r="E11" s="13"/>
      <c r="F11" s="13"/>
      <c r="G11" s="28"/>
      <c r="H11" s="4"/>
    </row>
    <row r="12" spans="1:8" s="2" customFormat="1" ht="11.25" hidden="1">
      <c r="A12" s="29">
        <v>40389</v>
      </c>
      <c r="B12" s="10" t="s">
        <v>20</v>
      </c>
      <c r="C12" s="10" t="s">
        <v>21</v>
      </c>
      <c r="D12" s="13"/>
      <c r="E12" s="13">
        <v>2</v>
      </c>
      <c r="F12" s="13"/>
      <c r="G12" s="28"/>
      <c r="H12" s="4"/>
    </row>
    <row r="13" spans="1:8" s="2" customFormat="1" ht="11.25" hidden="1">
      <c r="A13" s="29">
        <v>40389</v>
      </c>
      <c r="B13" s="10" t="s">
        <v>20</v>
      </c>
      <c r="C13" s="10" t="s">
        <v>29</v>
      </c>
      <c r="D13" s="13"/>
      <c r="E13" s="13">
        <v>2</v>
      </c>
      <c r="F13" s="13"/>
      <c r="G13" s="28"/>
      <c r="H13" s="4"/>
    </row>
    <row r="14" spans="1:8" s="2" customFormat="1" ht="11.25" hidden="1">
      <c r="A14" s="29">
        <v>40431</v>
      </c>
      <c r="B14" s="10" t="s">
        <v>27</v>
      </c>
      <c r="C14" s="10" t="s">
        <v>15</v>
      </c>
      <c r="D14" s="13">
        <v>12000</v>
      </c>
      <c r="E14" s="13"/>
      <c r="F14" s="13"/>
      <c r="G14" s="28"/>
      <c r="H14" s="4"/>
    </row>
    <row r="15" spans="1:8" s="2" customFormat="1" ht="11.25" hidden="1">
      <c r="A15" s="29">
        <v>40431</v>
      </c>
      <c r="B15" s="10" t="s">
        <v>24</v>
      </c>
      <c r="C15" s="10" t="s">
        <v>15</v>
      </c>
      <c r="D15" s="13">
        <v>800</v>
      </c>
      <c r="E15" s="13"/>
      <c r="F15" s="13"/>
      <c r="G15" s="28"/>
      <c r="H15" s="4"/>
    </row>
    <row r="16" spans="1:8" s="2" customFormat="1" ht="11.25" hidden="1">
      <c r="A16" s="29">
        <v>40434</v>
      </c>
      <c r="B16" s="10" t="s">
        <v>26</v>
      </c>
      <c r="C16" s="10" t="s">
        <v>15</v>
      </c>
      <c r="D16" s="13">
        <v>1600</v>
      </c>
      <c r="E16" s="13"/>
      <c r="F16" s="13"/>
      <c r="G16" s="28"/>
      <c r="H16" s="4"/>
    </row>
    <row r="17" spans="1:13" s="2" customFormat="1" ht="11.25" hidden="1">
      <c r="A17" s="29">
        <v>40438</v>
      </c>
      <c r="B17" s="10" t="s">
        <v>25</v>
      </c>
      <c r="C17" s="10" t="s">
        <v>15</v>
      </c>
      <c r="D17" s="13">
        <v>800</v>
      </c>
      <c r="E17" s="13"/>
      <c r="F17" s="13"/>
      <c r="G17" s="28"/>
      <c r="H17" s="4"/>
    </row>
    <row r="18" spans="1:13" s="2" customFormat="1" ht="11.25" hidden="1">
      <c r="A18" s="29">
        <v>40442</v>
      </c>
      <c r="B18" s="10" t="s">
        <v>28</v>
      </c>
      <c r="C18" s="10" t="s">
        <v>15</v>
      </c>
      <c r="D18" s="13">
        <v>800</v>
      </c>
      <c r="E18" s="13"/>
      <c r="F18" s="13"/>
      <c r="G18" s="28"/>
      <c r="H18" s="4"/>
    </row>
    <row r="19" spans="1:13" s="2" customFormat="1" ht="11.25" hidden="1">
      <c r="A19" s="29">
        <v>40444</v>
      </c>
      <c r="B19" s="10" t="s">
        <v>13</v>
      </c>
      <c r="C19" s="10" t="s">
        <v>14</v>
      </c>
      <c r="D19" s="13">
        <v>2400</v>
      </c>
      <c r="E19" s="13"/>
      <c r="F19" s="13"/>
      <c r="G19" s="28"/>
      <c r="H19" s="4"/>
    </row>
    <row r="20" spans="1:13" s="2" customFormat="1" ht="11.25" hidden="1">
      <c r="A20" s="29">
        <v>40459</v>
      </c>
      <c r="B20" s="10" t="s">
        <v>17</v>
      </c>
      <c r="C20" s="10" t="s">
        <v>15</v>
      </c>
      <c r="D20" s="13">
        <v>800</v>
      </c>
      <c r="E20" s="13"/>
      <c r="F20" s="13"/>
      <c r="G20" s="28"/>
      <c r="H20" s="4"/>
    </row>
    <row r="21" spans="1:13" s="2" customFormat="1" ht="11.25" hidden="1">
      <c r="A21" s="29">
        <v>40463</v>
      </c>
      <c r="B21" s="10" t="s">
        <v>18</v>
      </c>
      <c r="C21" s="10" t="s">
        <v>23</v>
      </c>
      <c r="D21" s="13"/>
      <c r="E21" s="13">
        <v>10000</v>
      </c>
      <c r="F21" s="13"/>
      <c r="G21" s="28"/>
      <c r="H21" s="4"/>
    </row>
    <row r="22" spans="1:13" s="2" customFormat="1" ht="11.25" hidden="1">
      <c r="A22" s="29">
        <v>40479</v>
      </c>
      <c r="B22" s="10" t="s">
        <v>19</v>
      </c>
      <c r="C22" s="10" t="s">
        <v>22</v>
      </c>
      <c r="D22" s="13">
        <v>8000</v>
      </c>
      <c r="E22" s="13"/>
      <c r="F22" s="13"/>
      <c r="G22" s="28"/>
      <c r="H22" s="4"/>
    </row>
    <row r="23" spans="1:13" s="2" customFormat="1" ht="11.25" hidden="1">
      <c r="A23" s="29">
        <v>40480</v>
      </c>
      <c r="B23" s="10" t="s">
        <v>20</v>
      </c>
      <c r="C23" s="10" t="s">
        <v>21</v>
      </c>
      <c r="D23" s="13"/>
      <c r="E23" s="13">
        <v>2</v>
      </c>
      <c r="F23" s="13"/>
      <c r="G23" s="28"/>
      <c r="H23" s="4"/>
    </row>
    <row r="24" spans="1:13" s="2" customFormat="1" ht="12" hidden="1" thickBot="1">
      <c r="A24" s="29"/>
      <c r="B24" s="10"/>
      <c r="C24" s="10"/>
      <c r="D24" s="13"/>
      <c r="E24" s="13"/>
      <c r="F24" s="13"/>
      <c r="G24" s="28"/>
      <c r="H24" s="4"/>
    </row>
    <row r="25" spans="1:13" s="2" customFormat="1" ht="12" hidden="1" thickBot="1">
      <c r="A25" s="9"/>
      <c r="B25" s="10" t="s">
        <v>132</v>
      </c>
      <c r="C25" s="10"/>
      <c r="D25" s="5">
        <f>SUM(D7:D24)</f>
        <v>30500</v>
      </c>
      <c r="E25" s="5">
        <f>SUM(E7:E24)</f>
        <v>13690</v>
      </c>
      <c r="F25" s="5">
        <f>F7+D25-E25</f>
        <v>81011.06</v>
      </c>
      <c r="G25" s="28" t="s">
        <v>32</v>
      </c>
      <c r="H25" s="4"/>
    </row>
    <row r="26" spans="1:13" s="2" customFormat="1" ht="11.25" hidden="1">
      <c r="A26" s="9"/>
      <c r="B26" s="10"/>
      <c r="C26" s="10"/>
      <c r="D26" s="13"/>
      <c r="E26" s="13"/>
      <c r="F26" s="13"/>
      <c r="G26" s="28"/>
      <c r="H26" s="4"/>
    </row>
    <row r="27" spans="1:13" s="2" customFormat="1" ht="11.25" hidden="1">
      <c r="A27" s="29">
        <v>40514</v>
      </c>
      <c r="B27" s="10" t="s">
        <v>16</v>
      </c>
      <c r="C27" s="10"/>
      <c r="D27" s="13"/>
      <c r="E27" s="13">
        <v>12183</v>
      </c>
      <c r="F27" s="13"/>
      <c r="G27" s="28"/>
      <c r="H27" s="4"/>
    </row>
    <row r="28" spans="1:13" s="2" customFormat="1" ht="11.25" hidden="1">
      <c r="A28" s="29">
        <v>40521</v>
      </c>
      <c r="B28" s="10" t="s">
        <v>36</v>
      </c>
      <c r="C28" s="10" t="s">
        <v>37</v>
      </c>
      <c r="D28" s="13"/>
      <c r="E28" s="13">
        <v>30000</v>
      </c>
      <c r="F28" s="13"/>
      <c r="G28" s="28"/>
      <c r="H28" s="4"/>
    </row>
    <row r="29" spans="1:13" s="2" customFormat="1" ht="11.25" hidden="1">
      <c r="A29" s="29">
        <v>40542</v>
      </c>
      <c r="B29" s="10" t="s">
        <v>38</v>
      </c>
      <c r="C29" s="10"/>
      <c r="D29" s="13"/>
      <c r="E29" s="13">
        <v>4</v>
      </c>
      <c r="F29" s="13"/>
      <c r="G29" s="28"/>
      <c r="H29" s="4"/>
    </row>
    <row r="30" spans="1:13" s="2" customFormat="1" ht="12" hidden="1" thickBot="1">
      <c r="A30" s="29">
        <v>40543</v>
      </c>
      <c r="B30" s="10" t="s">
        <v>39</v>
      </c>
      <c r="C30" s="10"/>
      <c r="D30" s="13">
        <v>74.930000000000007</v>
      </c>
      <c r="E30" s="13"/>
      <c r="F30" s="13"/>
      <c r="G30" s="28"/>
      <c r="H30" s="4"/>
    </row>
    <row r="31" spans="1:13" s="2" customFormat="1" ht="12" hidden="1" thickBot="1">
      <c r="A31" s="9"/>
      <c r="B31" s="41" t="s">
        <v>40</v>
      </c>
      <c r="C31" s="42"/>
      <c r="D31" s="40">
        <f>SUM(D25:D30)</f>
        <v>30574.93</v>
      </c>
      <c r="E31" s="40">
        <f>SUM(E25:E30)</f>
        <v>55877</v>
      </c>
      <c r="F31" s="7">
        <f>F7-E31+D31</f>
        <v>38898.99</v>
      </c>
      <c r="G31" s="28" t="s">
        <v>32</v>
      </c>
      <c r="H31" s="4"/>
      <c r="I31" s="17" t="s">
        <v>140</v>
      </c>
      <c r="J31" s="18"/>
      <c r="K31" s="19"/>
      <c r="L31" s="43"/>
      <c r="M31" s="44"/>
    </row>
    <row r="32" spans="1:13" s="2" customFormat="1" ht="11.25" hidden="1">
      <c r="A32" s="9"/>
      <c r="B32" s="10"/>
      <c r="C32" s="10"/>
      <c r="D32" s="13"/>
      <c r="E32" s="13"/>
      <c r="F32" s="13"/>
      <c r="G32" s="28"/>
      <c r="H32" s="4"/>
      <c r="I32" s="9"/>
      <c r="J32" s="10"/>
      <c r="K32" s="11"/>
      <c r="L32" s="10"/>
      <c r="M32" s="11"/>
    </row>
    <row r="33" spans="1:13" s="2" customFormat="1" ht="11.25" hidden="1">
      <c r="A33" s="29">
        <v>40547</v>
      </c>
      <c r="B33" s="10" t="s">
        <v>41</v>
      </c>
      <c r="C33" s="10" t="s">
        <v>42</v>
      </c>
      <c r="D33" s="13"/>
      <c r="E33" s="13">
        <v>119</v>
      </c>
      <c r="F33" s="13"/>
      <c r="G33" s="28"/>
      <c r="H33" s="4"/>
      <c r="I33" s="9" t="s">
        <v>59</v>
      </c>
      <c r="J33" s="12">
        <f>E41+E45+E46</f>
        <v>54471.46</v>
      </c>
      <c r="K33" s="11"/>
      <c r="L33" s="10"/>
      <c r="M33" s="11"/>
    </row>
    <row r="34" spans="1:13" s="2" customFormat="1" ht="11.25" hidden="1">
      <c r="A34" s="29">
        <v>40574</v>
      </c>
      <c r="B34" s="10" t="s">
        <v>38</v>
      </c>
      <c r="C34" s="10"/>
      <c r="D34" s="13"/>
      <c r="E34" s="13">
        <v>2</v>
      </c>
      <c r="F34" s="13"/>
      <c r="G34" s="28"/>
      <c r="H34" s="4"/>
      <c r="I34" s="9" t="s">
        <v>60</v>
      </c>
      <c r="J34" s="12">
        <f>D35+D39</f>
        <v>36000</v>
      </c>
      <c r="K34" s="11"/>
      <c r="L34" s="10"/>
      <c r="M34" s="11"/>
    </row>
    <row r="35" spans="1:13" s="2" customFormat="1" ht="12" hidden="1" thickBot="1">
      <c r="A35" s="29"/>
      <c r="B35" s="10" t="s">
        <v>45</v>
      </c>
      <c r="C35" s="10" t="s">
        <v>49</v>
      </c>
      <c r="D35" s="13">
        <v>34000</v>
      </c>
      <c r="E35" s="13"/>
      <c r="F35" s="13"/>
      <c r="G35" s="28"/>
      <c r="H35" s="4"/>
      <c r="I35" s="9" t="s">
        <v>61</v>
      </c>
      <c r="J35" s="8">
        <f>J34-J33</f>
        <v>-18471.46</v>
      </c>
      <c r="K35" s="11"/>
      <c r="L35" s="10"/>
      <c r="M35" s="11"/>
    </row>
    <row r="36" spans="1:13" s="2" customFormat="1" ht="11.25" hidden="1">
      <c r="A36" s="29">
        <v>40583</v>
      </c>
      <c r="B36" s="10" t="s">
        <v>41</v>
      </c>
      <c r="C36" s="10" t="s">
        <v>44</v>
      </c>
      <c r="D36" s="13"/>
      <c r="E36" s="13">
        <v>970</v>
      </c>
      <c r="F36" s="13"/>
      <c r="G36" s="28"/>
      <c r="H36" s="4"/>
      <c r="I36" s="9"/>
      <c r="J36" s="12"/>
      <c r="K36" s="11"/>
      <c r="L36" s="10"/>
      <c r="M36" s="11"/>
    </row>
    <row r="37" spans="1:13" s="2" customFormat="1" ht="11.25" hidden="1">
      <c r="A37" s="29"/>
      <c r="B37" s="10" t="s">
        <v>38</v>
      </c>
      <c r="C37" s="10"/>
      <c r="D37" s="13"/>
      <c r="E37" s="13">
        <v>2</v>
      </c>
      <c r="F37" s="13"/>
      <c r="G37" s="28"/>
      <c r="H37" s="4"/>
      <c r="I37" s="9" t="s">
        <v>62</v>
      </c>
      <c r="J37" s="12">
        <f>J35/24</f>
        <v>-769.64416666666659</v>
      </c>
      <c r="K37" s="11" t="s">
        <v>63</v>
      </c>
      <c r="L37" s="10"/>
      <c r="M37" s="11"/>
    </row>
    <row r="38" spans="1:13" s="2" customFormat="1" ht="11.25" hidden="1">
      <c r="A38" s="29">
        <v>40605</v>
      </c>
      <c r="B38" s="10" t="s">
        <v>46</v>
      </c>
      <c r="C38" s="10" t="s">
        <v>47</v>
      </c>
      <c r="D38" s="13"/>
      <c r="E38" s="13">
        <v>42.5</v>
      </c>
      <c r="F38" s="13"/>
      <c r="G38" s="28"/>
      <c r="H38" s="4"/>
      <c r="I38" s="9"/>
      <c r="J38" s="10"/>
      <c r="K38" s="11"/>
      <c r="L38" s="10"/>
      <c r="M38" s="11"/>
    </row>
    <row r="39" spans="1:13" s="2" customFormat="1" ht="11.25" hidden="1">
      <c r="A39" s="29">
        <v>40619</v>
      </c>
      <c r="B39" s="10" t="s">
        <v>45</v>
      </c>
      <c r="C39" s="10" t="s">
        <v>48</v>
      </c>
      <c r="D39" s="13">
        <v>2000</v>
      </c>
      <c r="E39" s="13"/>
      <c r="F39" s="13"/>
      <c r="G39" s="28"/>
      <c r="H39" s="4"/>
      <c r="I39" s="9" t="s">
        <v>65</v>
      </c>
      <c r="J39" s="13">
        <f>500*24</f>
        <v>12000</v>
      </c>
      <c r="K39" s="11" t="s">
        <v>64</v>
      </c>
      <c r="L39" s="10"/>
      <c r="M39" s="11"/>
    </row>
    <row r="40" spans="1:13" s="2" customFormat="1" ht="12" hidden="1" thickBot="1">
      <c r="A40" s="29"/>
      <c r="B40" s="10" t="s">
        <v>50</v>
      </c>
      <c r="C40" s="10"/>
      <c r="D40" s="13"/>
      <c r="E40" s="13">
        <v>2</v>
      </c>
      <c r="F40" s="13"/>
      <c r="G40" s="28"/>
      <c r="H40" s="4"/>
      <c r="I40" s="14" t="s">
        <v>66</v>
      </c>
      <c r="J40" s="15">
        <f>J35+J39</f>
        <v>-6471.4599999999991</v>
      </c>
      <c r="K40" s="16"/>
      <c r="L40" s="10"/>
      <c r="M40" s="11"/>
    </row>
    <row r="41" spans="1:13" s="2" customFormat="1" ht="11.25" hidden="1">
      <c r="A41" s="29">
        <v>40634</v>
      </c>
      <c r="B41" s="10" t="s">
        <v>41</v>
      </c>
      <c r="C41" s="10" t="s">
        <v>51</v>
      </c>
      <c r="D41" s="13"/>
      <c r="E41" s="13">
        <v>35858.46</v>
      </c>
      <c r="F41" s="13"/>
      <c r="G41" s="28"/>
      <c r="H41" s="4"/>
      <c r="I41" s="9"/>
      <c r="J41" s="10"/>
      <c r="K41" s="10"/>
      <c r="L41" s="10"/>
      <c r="M41" s="11"/>
    </row>
    <row r="42" spans="1:13" s="2" customFormat="1" ht="11.25" hidden="1">
      <c r="A42" s="29">
        <v>40648</v>
      </c>
      <c r="B42" s="10" t="s">
        <v>52</v>
      </c>
      <c r="C42" s="10" t="s">
        <v>53</v>
      </c>
      <c r="D42" s="13"/>
      <c r="E42" s="13">
        <v>10000</v>
      </c>
      <c r="F42" s="13"/>
      <c r="G42" s="28"/>
      <c r="H42" s="4"/>
      <c r="I42" s="9"/>
      <c r="J42" s="10"/>
      <c r="K42" s="10"/>
      <c r="L42" s="10"/>
      <c r="M42" s="11"/>
    </row>
    <row r="43" spans="1:13" s="2" customFormat="1" ht="11.25" hidden="1">
      <c r="A43" s="29">
        <v>40653</v>
      </c>
      <c r="B43" s="10" t="s">
        <v>38</v>
      </c>
      <c r="C43" s="10"/>
      <c r="D43" s="13"/>
      <c r="E43" s="13">
        <v>4</v>
      </c>
      <c r="F43" s="13"/>
      <c r="G43" s="28"/>
      <c r="H43" s="4"/>
      <c r="I43" s="9" t="s">
        <v>69</v>
      </c>
      <c r="J43" s="10"/>
      <c r="K43" s="10"/>
      <c r="L43" s="10"/>
      <c r="M43" s="11"/>
    </row>
    <row r="44" spans="1:13" s="2" customFormat="1" ht="11.25" hidden="1">
      <c r="A44" s="29">
        <v>40662</v>
      </c>
      <c r="B44" s="10" t="s">
        <v>45</v>
      </c>
      <c r="C44" s="10" t="s">
        <v>57</v>
      </c>
      <c r="D44" s="13">
        <v>51000</v>
      </c>
      <c r="E44" s="13"/>
      <c r="F44" s="13"/>
      <c r="G44" s="28"/>
      <c r="H44" s="4"/>
      <c r="I44" s="9"/>
      <c r="J44" s="10"/>
      <c r="K44" s="10"/>
      <c r="L44" s="10"/>
      <c r="M44" s="11"/>
    </row>
    <row r="45" spans="1:13" s="2" customFormat="1" ht="11.25" hidden="1">
      <c r="A45" s="29">
        <v>40675</v>
      </c>
      <c r="B45" s="10" t="s">
        <v>54</v>
      </c>
      <c r="C45" s="10" t="s">
        <v>55</v>
      </c>
      <c r="D45" s="13"/>
      <c r="E45" s="13">
        <v>14073</v>
      </c>
      <c r="F45" s="13"/>
      <c r="G45" s="28"/>
      <c r="H45" s="4"/>
      <c r="I45" s="9" t="s">
        <v>70</v>
      </c>
      <c r="J45" s="10"/>
      <c r="K45" s="10"/>
      <c r="L45" s="10"/>
      <c r="M45" s="11"/>
    </row>
    <row r="46" spans="1:13" s="2" customFormat="1" ht="12" hidden="1" thickBot="1">
      <c r="A46" s="29">
        <v>40675</v>
      </c>
      <c r="B46" s="10" t="s">
        <v>41</v>
      </c>
      <c r="C46" s="10" t="s">
        <v>67</v>
      </c>
      <c r="D46" s="13"/>
      <c r="E46" s="13">
        <v>4540</v>
      </c>
      <c r="F46" s="13"/>
      <c r="G46" s="28"/>
      <c r="H46" s="4"/>
      <c r="I46" s="9" t="s">
        <v>137</v>
      </c>
      <c r="J46" s="10"/>
      <c r="K46" s="10"/>
      <c r="L46" s="10"/>
      <c r="M46" s="11"/>
    </row>
    <row r="47" spans="1:13" s="2" customFormat="1" ht="12" hidden="1" thickBot="1">
      <c r="A47" s="14"/>
      <c r="B47" s="7" t="s">
        <v>71</v>
      </c>
      <c r="C47" s="7"/>
      <c r="D47" s="5">
        <f>SUM(D31:D46)</f>
        <v>117574.93</v>
      </c>
      <c r="E47" s="5">
        <f>SUM(E31:E46)</f>
        <v>121489.95999999999</v>
      </c>
      <c r="F47" s="7">
        <f>F7+D47-E47</f>
        <v>60286.03</v>
      </c>
      <c r="G47" s="32" t="s">
        <v>32</v>
      </c>
      <c r="H47" s="4"/>
      <c r="I47" s="9" t="s">
        <v>143</v>
      </c>
      <c r="J47" s="10"/>
      <c r="K47" s="10"/>
      <c r="L47" s="10"/>
      <c r="M47" s="11"/>
    </row>
    <row r="48" spans="1:13" s="2" customFormat="1" ht="11.25" hidden="1">
      <c r="A48" s="9"/>
      <c r="B48" s="10"/>
      <c r="C48" s="10"/>
      <c r="D48" s="13"/>
      <c r="E48" s="13"/>
      <c r="F48" s="13"/>
      <c r="G48" s="28"/>
      <c r="H48" s="4"/>
      <c r="I48" s="9"/>
      <c r="J48" s="10"/>
      <c r="K48" s="10"/>
      <c r="L48" s="10"/>
      <c r="M48" s="11"/>
    </row>
    <row r="49" spans="1:13" s="2" customFormat="1" ht="12" hidden="1" thickBot="1">
      <c r="A49" s="29">
        <v>40675</v>
      </c>
      <c r="B49" s="10" t="s">
        <v>41</v>
      </c>
      <c r="C49" s="10" t="s">
        <v>68</v>
      </c>
      <c r="D49" s="13"/>
      <c r="E49" s="13">
        <v>765</v>
      </c>
      <c r="F49" s="13"/>
      <c r="G49" s="28"/>
      <c r="H49" s="4"/>
      <c r="I49" s="9" t="s">
        <v>136</v>
      </c>
      <c r="J49" s="8">
        <f>D50+D51+D52+D53+D54+D55+D56+D57+D59+D60+D61+D62+D63+D64+D65-E68-E70+D77+D78+D80</f>
        <v>10500</v>
      </c>
      <c r="K49" s="10"/>
      <c r="L49" s="10"/>
      <c r="M49" s="11"/>
    </row>
    <row r="50" spans="1:13" s="2" customFormat="1" ht="11.25" hidden="1">
      <c r="A50" s="29">
        <v>40681</v>
      </c>
      <c r="B50" s="10" t="s">
        <v>73</v>
      </c>
      <c r="C50" s="10" t="s">
        <v>72</v>
      </c>
      <c r="D50" s="13">
        <v>1000</v>
      </c>
      <c r="E50" s="13"/>
      <c r="F50" s="13"/>
      <c r="G50" s="28"/>
      <c r="H50" s="4"/>
      <c r="I50" s="9"/>
      <c r="J50" s="10"/>
      <c r="K50" s="10"/>
      <c r="L50" s="10"/>
      <c r="M50" s="11"/>
    </row>
    <row r="51" spans="1:13" s="2" customFormat="1" ht="11.25" hidden="1">
      <c r="A51" s="29">
        <v>40682</v>
      </c>
      <c r="B51" s="10" t="s">
        <v>79</v>
      </c>
      <c r="C51" s="10" t="s">
        <v>72</v>
      </c>
      <c r="D51" s="13">
        <v>500</v>
      </c>
      <c r="E51" s="13"/>
      <c r="F51" s="13"/>
      <c r="G51" s="28" t="s">
        <v>80</v>
      </c>
      <c r="H51" s="4"/>
      <c r="I51" s="9"/>
      <c r="J51" s="13"/>
      <c r="K51" s="10"/>
      <c r="L51" s="10"/>
      <c r="M51" s="11"/>
    </row>
    <row r="52" spans="1:13" s="2" customFormat="1" ht="11.25" hidden="1">
      <c r="A52" s="29">
        <v>40682</v>
      </c>
      <c r="B52" s="10" t="s">
        <v>109</v>
      </c>
      <c r="C52" s="10" t="s">
        <v>72</v>
      </c>
      <c r="D52" s="13">
        <v>500</v>
      </c>
      <c r="E52" s="13"/>
      <c r="F52" s="13"/>
      <c r="G52" s="28" t="s">
        <v>110</v>
      </c>
      <c r="H52" s="4"/>
      <c r="I52" s="9" t="s">
        <v>139</v>
      </c>
      <c r="J52" s="13">
        <v>1000</v>
      </c>
      <c r="K52" s="10" t="s">
        <v>126</v>
      </c>
      <c r="L52" s="10"/>
      <c r="M52" s="11"/>
    </row>
    <row r="53" spans="1:13" s="2" customFormat="1" ht="11.25" hidden="1">
      <c r="A53" s="29">
        <v>40688</v>
      </c>
      <c r="B53" s="10" t="s">
        <v>74</v>
      </c>
      <c r="C53" s="10" t="s">
        <v>72</v>
      </c>
      <c r="D53" s="13">
        <v>1000</v>
      </c>
      <c r="E53" s="13"/>
      <c r="F53" s="13"/>
      <c r="G53" s="28"/>
      <c r="H53" s="4"/>
      <c r="I53" s="9"/>
      <c r="J53" s="13">
        <v>500</v>
      </c>
      <c r="K53" s="10" t="s">
        <v>127</v>
      </c>
      <c r="L53" s="10"/>
      <c r="M53" s="11"/>
    </row>
    <row r="54" spans="1:13" s="2" customFormat="1" ht="12" hidden="1" thickBot="1">
      <c r="A54" s="29">
        <v>40688</v>
      </c>
      <c r="B54" s="10" t="s">
        <v>75</v>
      </c>
      <c r="C54" s="10" t="s">
        <v>72</v>
      </c>
      <c r="D54" s="13">
        <v>1000</v>
      </c>
      <c r="E54" s="13"/>
      <c r="F54" s="13"/>
      <c r="G54" s="28"/>
      <c r="H54" s="4"/>
      <c r="I54" s="45" t="s">
        <v>142</v>
      </c>
      <c r="J54" s="46">
        <f>SUM(J51:J53)</f>
        <v>1500</v>
      </c>
      <c r="K54" s="10"/>
      <c r="L54" s="10"/>
      <c r="M54" s="11"/>
    </row>
    <row r="55" spans="1:13" s="2" customFormat="1" ht="11.25" hidden="1">
      <c r="A55" s="29">
        <v>40689</v>
      </c>
      <c r="B55" s="10" t="s">
        <v>76</v>
      </c>
      <c r="C55" s="10" t="s">
        <v>72</v>
      </c>
      <c r="D55" s="13">
        <v>500</v>
      </c>
      <c r="E55" s="13"/>
      <c r="F55" s="13"/>
      <c r="G55" s="28"/>
      <c r="H55" s="4"/>
      <c r="I55" s="9"/>
      <c r="L55" s="10"/>
      <c r="M55" s="11"/>
    </row>
    <row r="56" spans="1:13" s="2" customFormat="1" ht="11.25" hidden="1">
      <c r="A56" s="29">
        <v>40693</v>
      </c>
      <c r="B56" s="10" t="s">
        <v>41</v>
      </c>
      <c r="C56" s="10" t="s">
        <v>72</v>
      </c>
      <c r="D56" s="13">
        <v>500</v>
      </c>
      <c r="E56" s="13"/>
      <c r="F56" s="13"/>
      <c r="G56" s="28"/>
      <c r="H56" s="4"/>
      <c r="I56" s="9"/>
      <c r="J56" s="10"/>
      <c r="K56" s="10"/>
      <c r="L56" s="10"/>
      <c r="M56" s="11"/>
    </row>
    <row r="57" spans="1:13" s="2" customFormat="1" ht="12" hidden="1" thickBot="1">
      <c r="A57" s="29">
        <v>40693</v>
      </c>
      <c r="B57" s="10" t="s">
        <v>78</v>
      </c>
      <c r="C57" s="10" t="s">
        <v>72</v>
      </c>
      <c r="D57" s="13">
        <v>500</v>
      </c>
      <c r="E57" s="13"/>
      <c r="F57" s="13"/>
      <c r="G57" s="28"/>
      <c r="H57" s="4"/>
      <c r="I57" s="14"/>
      <c r="J57" s="15">
        <f>J49+J54</f>
        <v>12000</v>
      </c>
      <c r="K57" s="30"/>
      <c r="L57" s="30"/>
      <c r="M57" s="16"/>
    </row>
    <row r="58" spans="1:13" s="2" customFormat="1" ht="11.25" hidden="1">
      <c r="A58" s="29">
        <v>40694</v>
      </c>
      <c r="B58" s="10" t="s">
        <v>20</v>
      </c>
      <c r="C58" s="10"/>
      <c r="D58" s="13"/>
      <c r="E58" s="13">
        <v>3</v>
      </c>
      <c r="F58" s="13"/>
      <c r="G58" s="28"/>
      <c r="H58" s="4"/>
    </row>
    <row r="59" spans="1:13" s="2" customFormat="1" ht="11.25" hidden="1">
      <c r="A59" s="29">
        <v>40695</v>
      </c>
      <c r="B59" s="10" t="s">
        <v>77</v>
      </c>
      <c r="C59" s="10" t="s">
        <v>72</v>
      </c>
      <c r="D59" s="13">
        <v>500</v>
      </c>
      <c r="E59" s="13"/>
      <c r="F59" s="13"/>
      <c r="G59" s="28"/>
      <c r="H59" s="4"/>
    </row>
    <row r="60" spans="1:13" s="2" customFormat="1" ht="11.25" hidden="1">
      <c r="A60" s="29">
        <v>40700</v>
      </c>
      <c r="B60" s="10" t="s">
        <v>81</v>
      </c>
      <c r="C60" s="10" t="s">
        <v>72</v>
      </c>
      <c r="D60" s="13">
        <v>500</v>
      </c>
      <c r="E60" s="13"/>
      <c r="F60" s="13"/>
      <c r="G60" s="28"/>
      <c r="H60" s="4"/>
    </row>
    <row r="61" spans="1:13" s="2" customFormat="1" ht="11.25" hidden="1">
      <c r="A61" s="29">
        <v>40701</v>
      </c>
      <c r="B61" s="10" t="s">
        <v>82</v>
      </c>
      <c r="C61" s="10" t="s">
        <v>72</v>
      </c>
      <c r="D61" s="13">
        <v>500</v>
      </c>
      <c r="E61" s="13"/>
      <c r="F61" s="13"/>
      <c r="G61" s="28"/>
      <c r="H61" s="4"/>
    </row>
    <row r="62" spans="1:13" s="2" customFormat="1" ht="11.25" hidden="1">
      <c r="A62" s="29">
        <v>40814</v>
      </c>
      <c r="B62" s="10" t="s">
        <v>73</v>
      </c>
      <c r="C62" s="10" t="s">
        <v>72</v>
      </c>
      <c r="D62" s="13">
        <v>1000</v>
      </c>
      <c r="E62" s="13"/>
      <c r="F62" s="13"/>
      <c r="G62" s="28" t="s">
        <v>123</v>
      </c>
      <c r="H62" s="4"/>
    </row>
    <row r="63" spans="1:13" s="2" customFormat="1" ht="11.25" hidden="1">
      <c r="A63" s="29">
        <v>40815</v>
      </c>
      <c r="B63" s="10" t="s">
        <v>112</v>
      </c>
      <c r="C63" s="10" t="s">
        <v>72</v>
      </c>
      <c r="D63" s="13">
        <v>1000</v>
      </c>
      <c r="E63" s="13"/>
      <c r="F63" s="13"/>
      <c r="G63" s="28"/>
      <c r="H63" s="4"/>
    </row>
    <row r="64" spans="1:13" s="2" customFormat="1" ht="11.25" hidden="1">
      <c r="A64" s="29">
        <v>40816</v>
      </c>
      <c r="B64" s="10" t="s">
        <v>111</v>
      </c>
      <c r="C64" s="10" t="s">
        <v>72</v>
      </c>
      <c r="D64" s="13">
        <v>1000</v>
      </c>
      <c r="E64" s="13"/>
      <c r="F64" s="13"/>
      <c r="G64" s="28"/>
      <c r="H64" s="4"/>
    </row>
    <row r="65" spans="1:8" s="2" customFormat="1" ht="11.25" hidden="1">
      <c r="A65" s="29">
        <v>40817</v>
      </c>
      <c r="B65" s="10" t="s">
        <v>74</v>
      </c>
      <c r="C65" s="10" t="s">
        <v>72</v>
      </c>
      <c r="D65" s="13">
        <v>1000</v>
      </c>
      <c r="E65" s="13"/>
      <c r="F65" s="13"/>
      <c r="G65" s="28" t="s">
        <v>113</v>
      </c>
      <c r="H65" s="4"/>
    </row>
    <row r="66" spans="1:8" s="2" customFormat="1" ht="11.25" hidden="1">
      <c r="A66" s="29">
        <v>40840</v>
      </c>
      <c r="B66" s="10" t="s">
        <v>114</v>
      </c>
      <c r="C66" s="10" t="s">
        <v>122</v>
      </c>
      <c r="D66" s="13"/>
      <c r="E66" s="13">
        <v>190</v>
      </c>
      <c r="F66" s="13"/>
      <c r="G66" s="28"/>
      <c r="H66" s="4"/>
    </row>
    <row r="67" spans="1:8" s="2" customFormat="1" ht="11.25" hidden="1">
      <c r="A67" s="29">
        <v>40840</v>
      </c>
      <c r="B67" s="10" t="s">
        <v>115</v>
      </c>
      <c r="C67" s="10" t="s">
        <v>116</v>
      </c>
      <c r="D67" s="13"/>
      <c r="E67" s="13">
        <v>125</v>
      </c>
      <c r="F67" s="13"/>
      <c r="G67" s="28"/>
      <c r="H67" s="4"/>
    </row>
    <row r="68" spans="1:8" s="2" customFormat="1" ht="11.25" hidden="1">
      <c r="A68" s="29">
        <v>40840</v>
      </c>
      <c r="B68" s="10" t="s">
        <v>73</v>
      </c>
      <c r="C68" s="10" t="s">
        <v>117</v>
      </c>
      <c r="D68" s="13"/>
      <c r="E68" s="13">
        <v>1000</v>
      </c>
      <c r="F68" s="13"/>
      <c r="G68" s="28" t="s">
        <v>125</v>
      </c>
      <c r="H68" s="4"/>
    </row>
    <row r="69" spans="1:8" s="2" customFormat="1" ht="11.25" hidden="1">
      <c r="A69" s="29">
        <v>40848</v>
      </c>
      <c r="B69" s="10" t="s">
        <v>118</v>
      </c>
      <c r="C69" s="10" t="s">
        <v>119</v>
      </c>
      <c r="D69" s="13"/>
      <c r="E69" s="13">
        <v>141</v>
      </c>
      <c r="F69" s="13"/>
      <c r="G69" s="28"/>
      <c r="H69" s="4"/>
    </row>
    <row r="70" spans="1:8" s="2" customFormat="1" ht="11.25" hidden="1">
      <c r="A70" s="29">
        <v>40850</v>
      </c>
      <c r="B70" s="10" t="s">
        <v>120</v>
      </c>
      <c r="C70" s="10" t="s">
        <v>121</v>
      </c>
      <c r="D70" s="13"/>
      <c r="E70" s="13">
        <v>1000</v>
      </c>
      <c r="F70" s="13"/>
      <c r="G70" s="28" t="s">
        <v>124</v>
      </c>
      <c r="H70" s="4"/>
    </row>
    <row r="71" spans="1:8" s="2" customFormat="1" ht="11.25" hidden="1">
      <c r="A71" s="29">
        <v>40848</v>
      </c>
      <c r="B71" s="10" t="s">
        <v>128</v>
      </c>
      <c r="C71" s="10"/>
      <c r="D71" s="13"/>
      <c r="E71" s="13">
        <v>13.5</v>
      </c>
      <c r="F71" s="13"/>
      <c r="G71" s="28"/>
      <c r="H71" s="4"/>
    </row>
    <row r="72" spans="1:8" s="2" customFormat="1" ht="11.25" hidden="1">
      <c r="A72" s="29">
        <v>40878</v>
      </c>
      <c r="B72" s="10" t="s">
        <v>129</v>
      </c>
      <c r="C72" s="10"/>
      <c r="D72" s="13"/>
      <c r="E72" s="13">
        <v>9</v>
      </c>
      <c r="F72" s="13"/>
      <c r="G72" s="28"/>
      <c r="H72" s="4"/>
    </row>
    <row r="73" spans="1:8" s="2" customFormat="1" ht="11.25" hidden="1">
      <c r="A73" s="29">
        <v>40907</v>
      </c>
      <c r="B73" s="10" t="s">
        <v>130</v>
      </c>
      <c r="C73" s="10"/>
      <c r="D73" s="13">
        <v>103.46</v>
      </c>
      <c r="E73" s="13"/>
      <c r="F73" s="13"/>
      <c r="G73" s="28"/>
      <c r="H73" s="4"/>
    </row>
    <row r="74" spans="1:8" s="2" customFormat="1" ht="12" hidden="1" thickBot="1">
      <c r="A74" s="29"/>
      <c r="B74" s="10"/>
      <c r="C74" s="10"/>
      <c r="D74" s="13"/>
      <c r="E74" s="13"/>
      <c r="F74" s="13"/>
      <c r="G74" s="28"/>
      <c r="H74" s="4"/>
    </row>
    <row r="75" spans="1:8" s="2" customFormat="1" ht="12" hidden="1" thickBot="1">
      <c r="A75" s="9"/>
      <c r="B75" s="7" t="s">
        <v>131</v>
      </c>
      <c r="C75" s="7"/>
      <c r="D75" s="5">
        <f>SUM(D47:D74)</f>
        <v>128678.39</v>
      </c>
      <c r="E75" s="5">
        <f>SUM(E47:E74)</f>
        <v>124736.45999999999</v>
      </c>
      <c r="F75" s="7">
        <f>F7+D75-E75</f>
        <v>68142.99000000002</v>
      </c>
      <c r="G75" s="28"/>
      <c r="H75" s="4"/>
    </row>
    <row r="76" spans="1:8" s="2" customFormat="1" ht="11.25" hidden="1">
      <c r="A76" s="9"/>
      <c r="B76" s="10"/>
      <c r="C76" s="10"/>
      <c r="D76" s="13"/>
      <c r="E76" s="13"/>
      <c r="F76" s="13"/>
      <c r="G76" s="28"/>
      <c r="H76" s="4"/>
    </row>
    <row r="77" spans="1:8" s="2" customFormat="1" ht="11.25" hidden="1">
      <c r="A77" s="29">
        <v>40935</v>
      </c>
      <c r="B77" s="10" t="s">
        <v>133</v>
      </c>
      <c r="C77" s="10" t="s">
        <v>134</v>
      </c>
      <c r="D77" s="13">
        <v>500</v>
      </c>
      <c r="E77" s="13"/>
      <c r="F77" s="13"/>
      <c r="G77" s="28"/>
      <c r="H77" s="4"/>
    </row>
    <row r="78" spans="1:8" s="2" customFormat="1" ht="11.25" hidden="1">
      <c r="A78" s="29">
        <v>40938</v>
      </c>
      <c r="B78" s="10" t="s">
        <v>135</v>
      </c>
      <c r="C78" s="10" t="s">
        <v>134</v>
      </c>
      <c r="D78" s="13">
        <v>500</v>
      </c>
      <c r="E78" s="13"/>
      <c r="F78" s="13"/>
      <c r="G78" s="28"/>
      <c r="H78" s="4"/>
    </row>
    <row r="79" spans="1:8" s="2" customFormat="1" ht="11.25" hidden="1">
      <c r="A79" s="29">
        <v>40959</v>
      </c>
      <c r="B79" s="10" t="s">
        <v>41</v>
      </c>
      <c r="C79" s="10" t="s">
        <v>138</v>
      </c>
      <c r="D79" s="13"/>
      <c r="E79" s="13">
        <v>967</v>
      </c>
      <c r="F79" s="13"/>
      <c r="G79" s="28"/>
      <c r="H79" s="4"/>
    </row>
    <row r="80" spans="1:8" s="2" customFormat="1" ht="11.25" hidden="1">
      <c r="A80" s="29">
        <v>40960</v>
      </c>
      <c r="B80" s="10" t="s">
        <v>141</v>
      </c>
      <c r="C80" s="10" t="s">
        <v>134</v>
      </c>
      <c r="D80" s="13">
        <v>500</v>
      </c>
      <c r="E80" s="13"/>
      <c r="F80" s="13"/>
      <c r="G80" s="28"/>
      <c r="H80" s="4"/>
    </row>
    <row r="81" spans="1:8" s="2" customFormat="1" ht="12" hidden="1" thickBot="1">
      <c r="A81" s="9"/>
      <c r="B81" s="10"/>
      <c r="C81" s="10"/>
      <c r="D81" s="13"/>
      <c r="E81" s="13"/>
      <c r="F81" s="13"/>
      <c r="G81" s="28"/>
      <c r="H81" s="4"/>
    </row>
    <row r="82" spans="1:8" s="2" customFormat="1" ht="12" thickBot="1">
      <c r="A82" s="9"/>
      <c r="B82" s="7" t="s">
        <v>144</v>
      </c>
      <c r="C82" s="7" t="s">
        <v>172</v>
      </c>
      <c r="D82" s="5">
        <f>SUM(D75:D81)</f>
        <v>130178.39</v>
      </c>
      <c r="E82" s="5">
        <f>SUM(E75:E81)</f>
        <v>125703.45999999999</v>
      </c>
      <c r="F82" s="7">
        <f>F7+D82-E82</f>
        <v>68675.99000000002</v>
      </c>
      <c r="G82" s="28"/>
      <c r="H82" s="4"/>
    </row>
    <row r="83" spans="1:8" s="2" customFormat="1" ht="11.25">
      <c r="A83" s="9"/>
      <c r="B83" s="10"/>
      <c r="C83" s="10"/>
      <c r="D83" s="13"/>
      <c r="E83" s="13"/>
      <c r="F83" s="13"/>
      <c r="G83" s="28"/>
      <c r="H83" s="4"/>
    </row>
    <row r="84" spans="1:8" s="2" customFormat="1" ht="11.25">
      <c r="A84" s="29">
        <v>40963</v>
      </c>
      <c r="B84" s="10" t="s">
        <v>145</v>
      </c>
      <c r="C84" s="10" t="s">
        <v>146</v>
      </c>
      <c r="D84" s="13">
        <v>500</v>
      </c>
      <c r="E84" s="13"/>
      <c r="F84" s="13"/>
      <c r="G84" s="28"/>
      <c r="H84" s="4"/>
    </row>
    <row r="85" spans="1:8" s="2" customFormat="1" ht="11.25">
      <c r="A85" s="29">
        <v>40987</v>
      </c>
      <c r="B85" s="10" t="s">
        <v>115</v>
      </c>
      <c r="C85" s="10" t="s">
        <v>148</v>
      </c>
      <c r="D85" s="13"/>
      <c r="E85" s="13">
        <v>632</v>
      </c>
      <c r="F85" s="13"/>
      <c r="G85" s="28"/>
      <c r="H85" s="4"/>
    </row>
    <row r="86" spans="1:8" s="2" customFormat="1" ht="11.25">
      <c r="A86" s="29">
        <v>40987</v>
      </c>
      <c r="B86" s="10" t="s">
        <v>150</v>
      </c>
      <c r="C86" s="10" t="s">
        <v>149</v>
      </c>
      <c r="D86" s="13"/>
      <c r="E86" s="13">
        <v>132</v>
      </c>
      <c r="F86" s="13"/>
      <c r="G86" s="28"/>
      <c r="H86" s="4"/>
    </row>
    <row r="87" spans="1:8" s="2" customFormat="1" ht="11.25">
      <c r="A87" s="29">
        <v>40969</v>
      </c>
      <c r="B87" s="10" t="s">
        <v>147</v>
      </c>
      <c r="C87" s="10" t="s">
        <v>50</v>
      </c>
      <c r="D87" s="13"/>
      <c r="E87" s="13">
        <v>4.5</v>
      </c>
      <c r="F87" s="13"/>
      <c r="G87" s="28"/>
      <c r="H87" s="4"/>
    </row>
    <row r="88" spans="1:8" s="2" customFormat="1" ht="11.25">
      <c r="A88" s="29">
        <v>41001</v>
      </c>
      <c r="B88" s="10" t="s">
        <v>147</v>
      </c>
      <c r="C88" s="10" t="s">
        <v>20</v>
      </c>
      <c r="D88" s="13"/>
      <c r="E88" s="13">
        <v>9</v>
      </c>
      <c r="F88" s="13"/>
      <c r="G88" s="28"/>
      <c r="H88" s="4"/>
    </row>
    <row r="89" spans="1:8" s="2" customFormat="1" ht="11.25">
      <c r="A89" s="29">
        <v>41009</v>
      </c>
      <c r="B89" s="10" t="s">
        <v>41</v>
      </c>
      <c r="C89" s="10" t="s">
        <v>152</v>
      </c>
      <c r="D89" s="13"/>
      <c r="E89" s="13">
        <v>32961.360000000001</v>
      </c>
      <c r="F89" s="13"/>
      <c r="G89" s="28"/>
      <c r="H89" s="4"/>
    </row>
    <row r="90" spans="1:8" s="2" customFormat="1" ht="11.25">
      <c r="A90" s="29">
        <v>41009</v>
      </c>
      <c r="B90" s="10" t="s">
        <v>153</v>
      </c>
      <c r="C90" s="10" t="s">
        <v>152</v>
      </c>
      <c r="D90" s="13"/>
      <c r="E90" s="13">
        <v>2334</v>
      </c>
      <c r="F90" s="13"/>
      <c r="G90" s="28"/>
      <c r="H90" s="4"/>
    </row>
    <row r="91" spans="1:8" s="2" customFormat="1" ht="11.25">
      <c r="A91" s="29">
        <v>41010</v>
      </c>
      <c r="B91" s="10" t="s">
        <v>153</v>
      </c>
      <c r="C91" s="10" t="s">
        <v>154</v>
      </c>
      <c r="D91" s="13"/>
      <c r="E91" s="13">
        <v>1190</v>
      </c>
      <c r="F91" s="13"/>
      <c r="G91" s="28"/>
      <c r="H91" s="4"/>
    </row>
    <row r="92" spans="1:8" s="2" customFormat="1" ht="11.25">
      <c r="A92" s="29">
        <v>41052</v>
      </c>
      <c r="B92" s="10" t="s">
        <v>41</v>
      </c>
      <c r="C92" s="10" t="s">
        <v>155</v>
      </c>
      <c r="D92" s="13"/>
      <c r="E92" s="13">
        <v>975</v>
      </c>
      <c r="F92" s="13"/>
      <c r="G92" s="28"/>
      <c r="H92" s="4"/>
    </row>
    <row r="93" spans="1:8" s="2" customFormat="1" ht="11.25">
      <c r="A93" s="29">
        <v>41031</v>
      </c>
      <c r="B93" s="10" t="s">
        <v>147</v>
      </c>
      <c r="C93" s="10" t="s">
        <v>50</v>
      </c>
      <c r="D93" s="13"/>
      <c r="E93" s="13">
        <v>13.5</v>
      </c>
      <c r="F93" s="13"/>
      <c r="G93" s="28"/>
      <c r="H93" s="4"/>
    </row>
    <row r="94" spans="1:8" s="2" customFormat="1" ht="11.25">
      <c r="A94" s="29">
        <v>41061</v>
      </c>
      <c r="B94" s="10" t="s">
        <v>147</v>
      </c>
      <c r="C94" s="10" t="s">
        <v>50</v>
      </c>
      <c r="D94" s="13"/>
      <c r="E94" s="13">
        <v>4.5</v>
      </c>
      <c r="F94" s="13"/>
      <c r="G94" s="28"/>
      <c r="H94" s="4"/>
    </row>
    <row r="95" spans="1:8" s="2" customFormat="1" ht="11.25">
      <c r="A95" s="29">
        <v>41074</v>
      </c>
      <c r="B95" s="10" t="s">
        <v>156</v>
      </c>
      <c r="C95" s="10" t="s">
        <v>157</v>
      </c>
      <c r="D95" s="13">
        <v>96000</v>
      </c>
      <c r="E95" s="13"/>
      <c r="F95" s="13"/>
      <c r="G95" s="28"/>
      <c r="H95" s="4"/>
    </row>
    <row r="96" spans="1:8" s="2" customFormat="1" ht="11.25">
      <c r="A96" s="29">
        <v>41087</v>
      </c>
      <c r="B96" s="10" t="s">
        <v>159</v>
      </c>
      <c r="C96" s="10" t="s">
        <v>158</v>
      </c>
      <c r="D96" s="13"/>
      <c r="E96" s="13">
        <v>14685</v>
      </c>
      <c r="F96" s="13"/>
      <c r="G96" s="28"/>
      <c r="H96" s="4"/>
    </row>
    <row r="97" spans="1:8" s="2" customFormat="1" ht="11.25">
      <c r="A97" s="29">
        <v>41087</v>
      </c>
      <c r="B97" s="10" t="s">
        <v>41</v>
      </c>
      <c r="C97" s="10" t="s">
        <v>160</v>
      </c>
      <c r="D97" s="13"/>
      <c r="E97" s="13">
        <v>474</v>
      </c>
      <c r="F97" s="13"/>
      <c r="G97" s="28"/>
      <c r="H97" s="4"/>
    </row>
    <row r="98" spans="1:8" s="2" customFormat="1" ht="11.25">
      <c r="A98" s="29">
        <v>41092</v>
      </c>
      <c r="B98" s="10" t="s">
        <v>147</v>
      </c>
      <c r="C98" s="10" t="s">
        <v>50</v>
      </c>
      <c r="D98" s="13"/>
      <c r="E98" s="13">
        <v>4.5</v>
      </c>
      <c r="F98" s="13"/>
      <c r="G98" s="28"/>
      <c r="H98" s="4"/>
    </row>
    <row r="99" spans="1:8" s="2" customFormat="1" ht="11.25">
      <c r="A99" s="29">
        <v>41151</v>
      </c>
      <c r="B99" s="10" t="s">
        <v>41</v>
      </c>
      <c r="C99" s="10" t="s">
        <v>161</v>
      </c>
      <c r="D99" s="13"/>
      <c r="E99" s="13">
        <v>174</v>
      </c>
      <c r="F99" s="13"/>
      <c r="G99" s="28"/>
      <c r="H99" s="4"/>
    </row>
    <row r="100" spans="1:8" s="2" customFormat="1" ht="11.25">
      <c r="A100" s="29">
        <v>41155</v>
      </c>
      <c r="B100" s="10" t="s">
        <v>147</v>
      </c>
      <c r="C100" s="10" t="s">
        <v>50</v>
      </c>
      <c r="D100" s="13"/>
      <c r="E100" s="13">
        <v>4.5</v>
      </c>
      <c r="F100" s="13"/>
      <c r="G100" s="28"/>
      <c r="H100" s="4"/>
    </row>
    <row r="101" spans="1:8" s="2" customFormat="1" ht="11.25">
      <c r="A101" s="29">
        <v>41191</v>
      </c>
      <c r="B101" s="10" t="s">
        <v>41</v>
      </c>
      <c r="C101" s="10" t="s">
        <v>162</v>
      </c>
      <c r="D101" s="13"/>
      <c r="E101" s="13">
        <v>498</v>
      </c>
      <c r="F101" s="13"/>
      <c r="G101" s="28"/>
      <c r="H101" s="4"/>
    </row>
    <row r="102" spans="1:8" s="2" customFormat="1" ht="11.25">
      <c r="A102" s="29">
        <v>41194</v>
      </c>
      <c r="B102" s="10" t="s">
        <v>41</v>
      </c>
      <c r="C102" s="10" t="s">
        <v>166</v>
      </c>
      <c r="D102" s="13"/>
      <c r="E102" s="13">
        <v>56</v>
      </c>
      <c r="F102" s="13"/>
      <c r="G102" s="28"/>
      <c r="H102" s="4"/>
    </row>
    <row r="103" spans="1:8" s="2" customFormat="1" ht="11.25">
      <c r="A103" s="29">
        <v>41201</v>
      </c>
      <c r="B103" s="10" t="s">
        <v>163</v>
      </c>
      <c r="C103" s="10" t="s">
        <v>164</v>
      </c>
      <c r="D103" s="13"/>
      <c r="E103" s="13">
        <v>20660</v>
      </c>
      <c r="F103" s="13" t="s">
        <v>165</v>
      </c>
      <c r="G103" s="28"/>
      <c r="H103" s="4"/>
    </row>
    <row r="104" spans="1:8" s="2" customFormat="1" ht="11.25">
      <c r="A104" s="29">
        <v>41214</v>
      </c>
      <c r="B104" s="10" t="s">
        <v>147</v>
      </c>
      <c r="C104" s="10" t="s">
        <v>50</v>
      </c>
      <c r="D104" s="13"/>
      <c r="E104" s="13">
        <v>9</v>
      </c>
      <c r="F104" s="13"/>
      <c r="G104" s="28"/>
      <c r="H104" s="4"/>
    </row>
    <row r="105" spans="1:8" s="2" customFormat="1" ht="11.25">
      <c r="A105" s="29">
        <v>41240</v>
      </c>
      <c r="B105" s="10" t="s">
        <v>41</v>
      </c>
      <c r="C105" s="10" t="s">
        <v>167</v>
      </c>
      <c r="D105" s="13"/>
      <c r="E105" s="13">
        <v>1035</v>
      </c>
      <c r="F105" s="13"/>
      <c r="G105" s="28"/>
      <c r="H105" s="4"/>
    </row>
    <row r="106" spans="1:8" s="2" customFormat="1" ht="11.25">
      <c r="A106" s="29">
        <v>41246</v>
      </c>
      <c r="B106" s="10" t="s">
        <v>147</v>
      </c>
      <c r="C106" s="10" t="s">
        <v>50</v>
      </c>
      <c r="D106" s="13"/>
      <c r="E106" s="13">
        <v>4.5</v>
      </c>
      <c r="F106" s="13"/>
      <c r="G106" s="28"/>
      <c r="H106" s="4"/>
    </row>
    <row r="107" spans="1:8" s="2" customFormat="1" ht="11.25">
      <c r="A107" s="29">
        <v>41248</v>
      </c>
      <c r="B107" s="10" t="s">
        <v>41</v>
      </c>
      <c r="C107" s="10" t="s">
        <v>168</v>
      </c>
      <c r="D107" s="13"/>
      <c r="E107" s="13">
        <v>156</v>
      </c>
      <c r="F107" s="13"/>
      <c r="G107" s="28"/>
      <c r="H107" s="4"/>
    </row>
    <row r="108" spans="1:8" s="2" customFormat="1" ht="11.25">
      <c r="A108" s="29">
        <v>41274</v>
      </c>
      <c r="B108" s="10" t="s">
        <v>147</v>
      </c>
      <c r="C108" s="10" t="s">
        <v>169</v>
      </c>
      <c r="D108" s="13">
        <v>204.54</v>
      </c>
      <c r="E108" s="13"/>
      <c r="F108" s="13"/>
      <c r="G108" s="28"/>
      <c r="H108" s="4"/>
    </row>
    <row r="109" spans="1:8" s="2" customFormat="1" ht="12" thickBot="1">
      <c r="A109" s="9"/>
      <c r="B109" s="10"/>
      <c r="C109" s="10"/>
      <c r="D109" s="13"/>
      <c r="E109" s="13"/>
      <c r="F109" s="13"/>
      <c r="G109" s="28"/>
      <c r="H109" s="4"/>
    </row>
    <row r="110" spans="1:8" s="2" customFormat="1" ht="15.75" thickBot="1">
      <c r="A110" s="9"/>
      <c r="B110" s="48" t="s">
        <v>173</v>
      </c>
      <c r="C110" s="7"/>
      <c r="D110" s="5">
        <f>SUM(D82:D109)</f>
        <v>226882.93000000002</v>
      </c>
      <c r="E110" s="5">
        <f>SUM(E82:E107)</f>
        <v>201719.82</v>
      </c>
      <c r="F110" s="48">
        <f>F7+D110-E110</f>
        <v>89364.169999999984</v>
      </c>
      <c r="G110" s="28"/>
      <c r="H110" s="4"/>
    </row>
    <row r="111" spans="1:8" s="2" customFormat="1" ht="11.25">
      <c r="A111" s="9"/>
      <c r="B111" s="10"/>
      <c r="C111" s="10"/>
      <c r="D111" s="13"/>
      <c r="E111" s="13"/>
      <c r="F111" s="13"/>
      <c r="G111" s="28"/>
      <c r="H111" s="4"/>
    </row>
    <row r="112" spans="1:8" s="2" customFormat="1" ht="11.25">
      <c r="A112" s="29">
        <v>41276</v>
      </c>
      <c r="B112" s="10" t="s">
        <v>170</v>
      </c>
      <c r="C112" s="10" t="s">
        <v>171</v>
      </c>
      <c r="D112" s="13"/>
      <c r="E112" s="13">
        <v>10000</v>
      </c>
      <c r="F112" s="13"/>
      <c r="G112" s="28"/>
      <c r="H112" s="4"/>
    </row>
    <row r="113" spans="1:9" s="2" customFormat="1" ht="11.25">
      <c r="A113" s="9"/>
      <c r="B113" s="10"/>
      <c r="C113" s="10"/>
      <c r="D113" s="13"/>
      <c r="E113" s="13"/>
      <c r="F113" s="13"/>
      <c r="G113" s="28"/>
      <c r="H113" s="4"/>
    </row>
    <row r="114" spans="1:9" s="2" customFormat="1" ht="11.25">
      <c r="A114" s="9"/>
      <c r="B114" s="10"/>
      <c r="C114" s="10"/>
      <c r="D114" s="13"/>
      <c r="E114" s="13"/>
      <c r="F114" s="13"/>
      <c r="G114" s="28"/>
      <c r="H114" s="4"/>
    </row>
    <row r="115" spans="1:9" s="2" customFormat="1" ht="11.25">
      <c r="A115" s="9"/>
      <c r="B115" s="10"/>
      <c r="C115" s="10"/>
      <c r="D115" s="13"/>
      <c r="E115" s="13"/>
      <c r="F115" s="13"/>
      <c r="G115" s="28"/>
      <c r="H115" s="4"/>
      <c r="I115" s="47"/>
    </row>
    <row r="116" spans="1:9" s="2" customFormat="1" ht="12" thickBot="1">
      <c r="A116" s="9"/>
      <c r="B116" s="10"/>
      <c r="C116" s="10"/>
      <c r="D116" s="13"/>
      <c r="E116" s="13"/>
      <c r="F116" s="13"/>
      <c r="G116" s="28"/>
      <c r="H116" s="4"/>
    </row>
    <row r="117" spans="1:9" s="2" customFormat="1" ht="12" thickBot="1">
      <c r="A117" s="9"/>
      <c r="B117" s="7" t="s">
        <v>151</v>
      </c>
      <c r="C117" s="7"/>
      <c r="D117" s="5">
        <f>SUM(D110:D116)</f>
        <v>226882.93000000002</v>
      </c>
      <c r="E117" s="5">
        <f>SUM(E110:E116)</f>
        <v>211719.82</v>
      </c>
      <c r="F117" s="7">
        <f>F7+D117-E117</f>
        <v>79364.169999999984</v>
      </c>
      <c r="G117" s="28"/>
      <c r="H117" s="4"/>
    </row>
    <row r="118" spans="1:9" s="2" customFormat="1" ht="11.25">
      <c r="A118" s="9"/>
      <c r="B118" s="10"/>
      <c r="C118" s="10"/>
      <c r="D118" s="13"/>
      <c r="E118" s="13"/>
      <c r="F118" s="13"/>
      <c r="G118" s="28"/>
      <c r="H118" s="4"/>
    </row>
    <row r="119" spans="1:9" s="2" customFormat="1" ht="11.25">
      <c r="A119" s="9"/>
      <c r="B119" s="10"/>
      <c r="C119" s="10"/>
      <c r="D119" s="13"/>
      <c r="E119" s="13"/>
      <c r="F119" s="13"/>
      <c r="G119" s="28"/>
      <c r="H119" s="4"/>
      <c r="I119" s="2">
        <f>111578.13-111756.63</f>
        <v>-178.5</v>
      </c>
    </row>
    <row r="120" spans="1:9" s="2" customFormat="1" ht="11.25">
      <c r="A120" s="9"/>
      <c r="B120" s="10"/>
      <c r="C120" s="10"/>
      <c r="D120" s="13"/>
      <c r="E120" s="13"/>
      <c r="F120" s="13">
        <v>69171.19</v>
      </c>
      <c r="G120" s="28"/>
      <c r="H120" s="4"/>
    </row>
    <row r="121" spans="1:9" s="2" customFormat="1" ht="11.25">
      <c r="A121" s="9" t="s">
        <v>56</v>
      </c>
      <c r="B121" s="10"/>
      <c r="C121" s="10"/>
      <c r="D121" s="13"/>
      <c r="E121" s="13"/>
      <c r="F121" s="13">
        <f>F120-F110</f>
        <v>-20192.979999999981</v>
      </c>
      <c r="G121" s="28"/>
      <c r="H121" s="4"/>
    </row>
    <row r="122" spans="1:9" s="2" customFormat="1" ht="11.25">
      <c r="A122" s="9"/>
      <c r="B122" s="10"/>
      <c r="C122" s="10"/>
      <c r="D122" s="13"/>
      <c r="E122" s="13"/>
      <c r="F122" s="13"/>
      <c r="G122" s="28"/>
      <c r="H122" s="4"/>
    </row>
    <row r="123" spans="1:9" s="2" customFormat="1" ht="11.25">
      <c r="A123" s="9" t="s">
        <v>33</v>
      </c>
      <c r="B123" s="10"/>
      <c r="C123" s="10"/>
      <c r="D123" s="13"/>
      <c r="E123" s="13"/>
      <c r="F123" s="13"/>
      <c r="G123" s="28"/>
      <c r="H123" s="4"/>
    </row>
    <row r="124" spans="1:9" s="2" customFormat="1" ht="11.25">
      <c r="A124" s="9" t="s">
        <v>34</v>
      </c>
      <c r="B124" s="10"/>
      <c r="C124" s="10"/>
      <c r="D124" s="13"/>
      <c r="E124" s="13"/>
      <c r="F124" s="13"/>
      <c r="G124" s="28"/>
      <c r="H124" s="4"/>
    </row>
    <row r="125" spans="1:9" s="2" customFormat="1" ht="11.25">
      <c r="A125" s="9"/>
      <c r="B125" s="10"/>
      <c r="C125" s="10"/>
      <c r="D125" s="13"/>
      <c r="E125" s="13"/>
      <c r="F125" s="13"/>
      <c r="G125" s="28"/>
      <c r="H125" s="4"/>
    </row>
    <row r="126" spans="1:9" s="2" customFormat="1" ht="12" thickBot="1">
      <c r="A126" s="14" t="s">
        <v>35</v>
      </c>
      <c r="B126" s="30"/>
      <c r="C126" s="30"/>
      <c r="D126" s="31"/>
      <c r="E126" s="31"/>
      <c r="F126" s="31"/>
      <c r="G126" s="32"/>
      <c r="H126" s="4"/>
    </row>
    <row r="127" spans="1:9" s="2" customFormat="1" ht="11.25">
      <c r="D127" s="3"/>
      <c r="E127" s="3"/>
      <c r="F127" s="3"/>
      <c r="G127" s="4"/>
      <c r="H127" s="4"/>
    </row>
    <row r="128" spans="1:9" s="2" customFormat="1" ht="11.25">
      <c r="D128" s="3"/>
      <c r="E128" s="3"/>
      <c r="F128" s="3"/>
      <c r="G128" s="4"/>
      <c r="H128" s="4"/>
    </row>
    <row r="129" spans="4:8" s="2" customFormat="1" ht="11.25">
      <c r="D129" s="3"/>
      <c r="E129" s="3"/>
      <c r="F129" s="3"/>
      <c r="G129" s="4"/>
      <c r="H129" s="4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</sheetData>
  <pageMargins left="0.25" right="0.25" top="0.75" bottom="0.75" header="0.3" footer="0.3"/>
  <pageSetup paperSize="9" scale="60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7"/>
  <sheetViews>
    <sheetView zoomScaleNormal="100" workbookViewId="0">
      <selection activeCell="F41" sqref="F41:F42"/>
    </sheetView>
  </sheetViews>
  <sheetFormatPr baseColWidth="10" defaultRowHeight="12.75"/>
  <cols>
    <col min="1" max="1" width="19.28515625" bestFit="1" customWidth="1"/>
    <col min="2" max="2" width="11.140625" bestFit="1" customWidth="1"/>
    <col min="3" max="3" width="11.5703125" bestFit="1" customWidth="1"/>
  </cols>
  <sheetData>
    <row r="1" spans="1:3" ht="13.5" thickBot="1">
      <c r="A1" s="38" t="s">
        <v>83</v>
      </c>
    </row>
    <row r="3" spans="1:3" ht="13.5" thickBot="1"/>
    <row r="4" spans="1:3" ht="13.5" thickBot="1">
      <c r="B4" s="33" t="s">
        <v>104</v>
      </c>
      <c r="C4" s="39" t="s">
        <v>105</v>
      </c>
    </row>
    <row r="5" spans="1:3">
      <c r="B5" s="34"/>
    </row>
    <row r="6" spans="1:3">
      <c r="A6" t="s">
        <v>107</v>
      </c>
      <c r="B6" s="35">
        <v>40688</v>
      </c>
      <c r="C6" s="36">
        <v>500</v>
      </c>
    </row>
    <row r="7" spans="1:3">
      <c r="A7" t="s">
        <v>108</v>
      </c>
      <c r="B7" s="35">
        <v>40688</v>
      </c>
      <c r="C7" s="36">
        <v>500</v>
      </c>
    </row>
    <row r="8" spans="1:3">
      <c r="B8" s="34"/>
    </row>
    <row r="9" spans="1:3">
      <c r="A9" t="s">
        <v>41</v>
      </c>
      <c r="B9" s="35">
        <v>40693</v>
      </c>
      <c r="C9" s="36">
        <v>500</v>
      </c>
    </row>
    <row r="10" spans="1:3">
      <c r="C10" s="36"/>
    </row>
    <row r="11" spans="1:3">
      <c r="A11" t="s">
        <v>84</v>
      </c>
      <c r="B11" s="35">
        <v>40682</v>
      </c>
      <c r="C11" s="36">
        <v>500</v>
      </c>
    </row>
    <row r="12" spans="1:3">
      <c r="C12" s="36"/>
    </row>
    <row r="13" spans="1:3">
      <c r="A13" t="s">
        <v>85</v>
      </c>
      <c r="B13" s="35">
        <v>40938</v>
      </c>
      <c r="C13" s="36">
        <v>500</v>
      </c>
    </row>
    <row r="14" spans="1:3">
      <c r="C14" s="36"/>
    </row>
    <row r="15" spans="1:3">
      <c r="A15" t="s">
        <v>86</v>
      </c>
      <c r="B15" s="35">
        <v>40960</v>
      </c>
      <c r="C15" s="36">
        <v>500</v>
      </c>
    </row>
    <row r="16" spans="1:3">
      <c r="C16" s="36"/>
    </row>
    <row r="17" spans="1:3">
      <c r="A17" t="s">
        <v>87</v>
      </c>
      <c r="C17" s="36"/>
    </row>
    <row r="18" spans="1:3">
      <c r="A18" t="s">
        <v>88</v>
      </c>
      <c r="C18" s="36"/>
    </row>
    <row r="19" spans="1:3">
      <c r="C19" s="36"/>
    </row>
    <row r="20" spans="1:3">
      <c r="A20" t="s">
        <v>89</v>
      </c>
      <c r="B20" s="35">
        <v>40815</v>
      </c>
      <c r="C20" s="36">
        <v>500</v>
      </c>
    </row>
    <row r="21" spans="1:3">
      <c r="A21" t="s">
        <v>90</v>
      </c>
      <c r="B21" s="35">
        <v>40815</v>
      </c>
      <c r="C21" s="36">
        <v>500</v>
      </c>
    </row>
    <row r="22" spans="1:3">
      <c r="C22" s="36"/>
    </row>
    <row r="23" spans="1:3">
      <c r="A23" t="s">
        <v>91</v>
      </c>
      <c r="B23" s="35">
        <v>40681</v>
      </c>
      <c r="C23" s="36">
        <v>500</v>
      </c>
    </row>
    <row r="24" spans="1:3">
      <c r="A24" t="s">
        <v>92</v>
      </c>
      <c r="B24" s="35">
        <v>40681</v>
      </c>
      <c r="C24" s="36">
        <v>500</v>
      </c>
    </row>
    <row r="25" spans="1:3">
      <c r="C25" s="36"/>
    </row>
    <row r="26" spans="1:3">
      <c r="A26" t="s">
        <v>106</v>
      </c>
      <c r="B26" s="35">
        <v>40682</v>
      </c>
      <c r="C26" s="36">
        <v>500</v>
      </c>
    </row>
    <row r="27" spans="1:3">
      <c r="C27" s="36"/>
    </row>
    <row r="28" spans="1:3">
      <c r="A28" t="s">
        <v>93</v>
      </c>
      <c r="B28" s="35">
        <v>40693</v>
      </c>
      <c r="C28" s="36">
        <v>500</v>
      </c>
    </row>
    <row r="29" spans="1:3">
      <c r="A29" t="s">
        <v>94</v>
      </c>
      <c r="B29" s="35">
        <v>40700</v>
      </c>
      <c r="C29" s="36">
        <v>500</v>
      </c>
    </row>
    <row r="30" spans="1:3">
      <c r="C30" s="36"/>
    </row>
    <row r="31" spans="1:3">
      <c r="A31" t="s">
        <v>95</v>
      </c>
      <c r="B31" s="35">
        <v>40938</v>
      </c>
      <c r="C31" s="36">
        <v>500</v>
      </c>
    </row>
    <row r="32" spans="1:3">
      <c r="C32" s="36"/>
    </row>
    <row r="33" spans="1:3">
      <c r="A33" t="s">
        <v>96</v>
      </c>
      <c r="B33" s="35">
        <v>40701</v>
      </c>
      <c r="C33" s="36">
        <v>500</v>
      </c>
    </row>
    <row r="34" spans="1:3">
      <c r="C34" s="36"/>
    </row>
    <row r="35" spans="1:3">
      <c r="A35" t="s">
        <v>97</v>
      </c>
      <c r="B35" s="35">
        <v>40695</v>
      </c>
      <c r="C35" s="36">
        <v>500</v>
      </c>
    </row>
    <row r="36" spans="1:3">
      <c r="C36" s="36"/>
    </row>
    <row r="37" spans="1:3">
      <c r="A37" t="s">
        <v>98</v>
      </c>
      <c r="C37" s="36"/>
    </row>
    <row r="38" spans="1:3">
      <c r="C38" s="36"/>
    </row>
    <row r="39" spans="1:3">
      <c r="A39" t="s">
        <v>99</v>
      </c>
      <c r="B39" s="35">
        <v>40689</v>
      </c>
      <c r="C39" s="36">
        <v>500</v>
      </c>
    </row>
    <row r="40" spans="1:3">
      <c r="C40" s="36"/>
    </row>
    <row r="41" spans="1:3">
      <c r="A41" t="s">
        <v>101</v>
      </c>
      <c r="B41" s="35">
        <v>40816</v>
      </c>
      <c r="C41" s="36">
        <v>500</v>
      </c>
    </row>
    <row r="42" spans="1:3">
      <c r="A42" t="s">
        <v>100</v>
      </c>
      <c r="B42" s="35">
        <v>40816</v>
      </c>
      <c r="C42" s="36">
        <v>500</v>
      </c>
    </row>
    <row r="43" spans="1:3">
      <c r="C43" s="36"/>
    </row>
    <row r="44" spans="1:3">
      <c r="A44" t="s">
        <v>102</v>
      </c>
      <c r="B44" s="35">
        <v>40688</v>
      </c>
      <c r="C44" s="36">
        <v>500</v>
      </c>
    </row>
    <row r="45" spans="1:3">
      <c r="A45" t="s">
        <v>103</v>
      </c>
      <c r="B45" s="35">
        <v>40688</v>
      </c>
      <c r="C45" s="36">
        <v>500</v>
      </c>
    </row>
    <row r="46" spans="1:3" ht="13.5" thickBot="1">
      <c r="C46" s="36"/>
    </row>
    <row r="47" spans="1:3" ht="13.5" thickBot="1">
      <c r="C47" s="37">
        <f>SUM(C6:C45)</f>
        <v>10500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revidert 3005</vt:lpstr>
      <vt:lpstr>til revisjon2012</vt:lpstr>
      <vt:lpstr>Ark3</vt:lpstr>
      <vt:lpstr>X</vt:lpstr>
    </vt:vector>
  </TitlesOfParts>
  <Company>NRK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n14491</dc:creator>
  <cp:lastModifiedBy>arne</cp:lastModifiedBy>
  <cp:lastPrinted>2013-01-02T12:35:00Z</cp:lastPrinted>
  <dcterms:created xsi:type="dcterms:W3CDTF">2010-11-26T11:19:00Z</dcterms:created>
  <dcterms:modified xsi:type="dcterms:W3CDTF">2013-03-29T11:11:24Z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372938076</vt:i4>
  </property>
  <property fmtid="{D5CDD505-2E9C-101B-9397-08002B2CF9AE}" pid="3" name="_NewReviewCycle">
    <vt:lpwstr/>
  </property>
  <property fmtid="{D5CDD505-2E9C-101B-9397-08002B2CF9AE}" pid="4" name="_EmailSubject">
    <vt:lpwstr>Regionforeninger - beretninger, regnskaper, referater</vt:lpwstr>
  </property>
  <property fmtid="{D5CDD505-2E9C-101B-9397-08002B2CF9AE}" pid="5" name="_AuthorEmail">
    <vt:lpwstr>tor.roed@nrk.no</vt:lpwstr>
  </property>
  <property fmtid="{D5CDD505-2E9C-101B-9397-08002B2CF9AE}" pid="6" name="_AuthorEmailDisplayName">
    <vt:lpwstr>Tor Røed</vt:lpwstr>
  </property>
  <property fmtid="{D5CDD505-2E9C-101B-9397-08002B2CF9AE}" pid="7" name="_PreviousAdHocReviewCycleID">
    <vt:i4>1402193740</vt:i4>
  </property>
  <property fmtid="{D5CDD505-2E9C-101B-9397-08002B2CF9AE}" pid="8" name="_ReviewingToolsShownOnce">
    <vt:lpwstr/>
  </property>
</Properties>
</file>